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OVZ\03 Zakázky 2022\63522009 Oprava kolejí a výhybek v žst. Přerov 2022 - VD\01_ZD\Díl 4 Soupis prací s výkazem výměr\"/>
    </mc:Choice>
  </mc:AlternateContent>
  <bookViews>
    <workbookView xWindow="0" yWindow="0" windowWidth="23040" windowHeight="9200"/>
  </bookViews>
  <sheets>
    <sheet name="Rekapitulace stavby" sheetId="1" r:id="rId1"/>
    <sheet name="SO 01 - Etapa 3 - práce ST" sheetId="2" r:id="rId2"/>
    <sheet name="SO 02 - Etapa 3 - práce SSZT" sheetId="3" r:id="rId3"/>
    <sheet name="SO 03 - Etapa 3 - VON" sheetId="4" r:id="rId4"/>
  </sheets>
  <definedNames>
    <definedName name="_xlnm._FilterDatabase" localSheetId="1" hidden="1">'SO 01 - Etapa 3 - práce ST'!$C$119:$K$263</definedName>
    <definedName name="_xlnm._FilterDatabase" localSheetId="2" hidden="1">'SO 02 - Etapa 3 - práce SSZT'!$C$116:$K$194</definedName>
    <definedName name="_xlnm._FilterDatabase" localSheetId="3" hidden="1">'SO 03 - Etapa 3 - VON'!$C$118:$K$143</definedName>
    <definedName name="_xlnm.Print_Titles" localSheetId="0">'Rekapitulace stavby'!$92:$92</definedName>
    <definedName name="_xlnm.Print_Titles" localSheetId="1">'SO 01 - Etapa 3 - práce ST'!$119:$119</definedName>
    <definedName name="_xlnm.Print_Titles" localSheetId="2">'SO 02 - Etapa 3 - práce SSZT'!$116:$116</definedName>
    <definedName name="_xlnm.Print_Titles" localSheetId="3">'SO 03 - Etapa 3 - VON'!$118:$118</definedName>
    <definedName name="_xlnm.Print_Area" localSheetId="0">'Rekapitulace stavby'!$D$4:$AO$76,'Rekapitulace stavby'!$C$82:$AQ$98</definedName>
    <definedName name="_xlnm.Print_Area" localSheetId="1">'SO 01 - Etapa 3 - práce ST'!$C$4:$J$76,'SO 01 - Etapa 3 - práce ST'!$C$82:$J$101,'SO 01 - Etapa 3 - práce ST'!$C$107:$K$263</definedName>
    <definedName name="_xlnm.Print_Area" localSheetId="2">'SO 02 - Etapa 3 - práce SSZT'!$C$4:$J$76,'SO 02 - Etapa 3 - práce SSZT'!$C$82:$J$98,'SO 02 - Etapa 3 - práce SSZT'!$C$104:$K$194</definedName>
    <definedName name="_xlnm.Print_Area" localSheetId="3">'SO 03 - Etapa 3 - VON'!$C$4:$J$76,'SO 03 - Etapa 3 - VON'!$C$82:$J$100,'SO 03 - Etapa 3 - VON'!$C$106:$K$143</definedName>
  </definedNames>
  <calcPr calcId="162913"/>
</workbook>
</file>

<file path=xl/calcChain.xml><?xml version="1.0" encoding="utf-8"?>
<calcChain xmlns="http://schemas.openxmlformats.org/spreadsheetml/2006/main">
  <c r="J121" i="4" l="1"/>
  <c r="T120" i="4"/>
  <c r="R120" i="4"/>
  <c r="P120" i="4"/>
  <c r="BK120" i="4"/>
  <c r="J120" i="4"/>
  <c r="J97" i="4"/>
  <c r="J37" i="4"/>
  <c r="J36" i="4"/>
  <c r="AY97" i="1"/>
  <c r="J35" i="4"/>
  <c r="AX97" i="1"/>
  <c r="BI142" i="4"/>
  <c r="BH142" i="4"/>
  <c r="BG142" i="4"/>
  <c r="BF142" i="4"/>
  <c r="T142" i="4"/>
  <c r="R142" i="4"/>
  <c r="P142" i="4"/>
  <c r="BI139" i="4"/>
  <c r="BH139" i="4"/>
  <c r="BG139" i="4"/>
  <c r="BF139" i="4"/>
  <c r="T139" i="4"/>
  <c r="R139" i="4"/>
  <c r="P139" i="4"/>
  <c r="BI136" i="4"/>
  <c r="BH136" i="4"/>
  <c r="BG136" i="4"/>
  <c r="BF136" i="4"/>
  <c r="T136" i="4"/>
  <c r="R136" i="4"/>
  <c r="P136"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BI125" i="4"/>
  <c r="BH125" i="4"/>
  <c r="BG125" i="4"/>
  <c r="BF125" i="4"/>
  <c r="T125" i="4"/>
  <c r="R125" i="4"/>
  <c r="P125" i="4"/>
  <c r="BI123" i="4"/>
  <c r="BH123" i="4"/>
  <c r="BG123" i="4"/>
  <c r="BF123" i="4"/>
  <c r="T123" i="4"/>
  <c r="R123" i="4"/>
  <c r="P123" i="4"/>
  <c r="J98" i="4"/>
  <c r="F113" i="4"/>
  <c r="E111" i="4"/>
  <c r="F89" i="4"/>
  <c r="E87" i="4"/>
  <c r="J24" i="4"/>
  <c r="E24" i="4"/>
  <c r="J116" i="4"/>
  <c r="J23" i="4"/>
  <c r="J21" i="4"/>
  <c r="E21" i="4"/>
  <c r="J115" i="4" s="1"/>
  <c r="J20" i="4"/>
  <c r="J18" i="4"/>
  <c r="E18" i="4"/>
  <c r="F92" i="4"/>
  <c r="J17" i="4"/>
  <c r="J15" i="4"/>
  <c r="E15" i="4"/>
  <c r="F115" i="4"/>
  <c r="J14" i="4"/>
  <c r="J12" i="4"/>
  <c r="J89" i="4" s="1"/>
  <c r="E7" i="4"/>
  <c r="E85" i="4"/>
  <c r="J37" i="3"/>
  <c r="J36" i="3"/>
  <c r="AY96" i="1"/>
  <c r="J35" i="3"/>
  <c r="AX96" i="1"/>
  <c r="BI193" i="3"/>
  <c r="BH193" i="3"/>
  <c r="BG193" i="3"/>
  <c r="BF193" i="3"/>
  <c r="T193" i="3"/>
  <c r="R193" i="3"/>
  <c r="P193" i="3"/>
  <c r="BI191" i="3"/>
  <c r="BH191" i="3"/>
  <c r="BG191" i="3"/>
  <c r="BF191" i="3"/>
  <c r="T191" i="3"/>
  <c r="R191" i="3"/>
  <c r="P191" i="3"/>
  <c r="BI189" i="3"/>
  <c r="BH189" i="3"/>
  <c r="BG189" i="3"/>
  <c r="BF189" i="3"/>
  <c r="T189" i="3"/>
  <c r="R189" i="3"/>
  <c r="P189" i="3"/>
  <c r="BI187" i="3"/>
  <c r="BH187" i="3"/>
  <c r="BG187" i="3"/>
  <c r="BF187" i="3"/>
  <c r="T187" i="3"/>
  <c r="R187" i="3"/>
  <c r="P187" i="3"/>
  <c r="BI185" i="3"/>
  <c r="BH185" i="3"/>
  <c r="BG185" i="3"/>
  <c r="BF185" i="3"/>
  <c r="T185" i="3"/>
  <c r="R185" i="3"/>
  <c r="P185"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BI121" i="3"/>
  <c r="BH121" i="3"/>
  <c r="BG121" i="3"/>
  <c r="BF121" i="3"/>
  <c r="T121" i="3"/>
  <c r="R121" i="3"/>
  <c r="P121" i="3"/>
  <c r="BI119" i="3"/>
  <c r="BH119" i="3"/>
  <c r="BG119" i="3"/>
  <c r="BF119" i="3"/>
  <c r="T119" i="3"/>
  <c r="R119" i="3"/>
  <c r="P119" i="3"/>
  <c r="F111" i="3"/>
  <c r="E109" i="3"/>
  <c r="F89" i="3"/>
  <c r="E87" i="3"/>
  <c r="J24" i="3"/>
  <c r="E24" i="3"/>
  <c r="J114" i="3"/>
  <c r="J23" i="3"/>
  <c r="J21" i="3"/>
  <c r="E21" i="3"/>
  <c r="J113" i="3"/>
  <c r="J20" i="3"/>
  <c r="J18" i="3"/>
  <c r="E18" i="3"/>
  <c r="F114" i="3"/>
  <c r="J17" i="3"/>
  <c r="J15" i="3"/>
  <c r="E15" i="3"/>
  <c r="F113" i="3"/>
  <c r="J14" i="3"/>
  <c r="J12" i="3"/>
  <c r="J111" i="3"/>
  <c r="E7" i="3"/>
  <c r="E107" i="3"/>
  <c r="J263" i="2"/>
  <c r="J100" i="2" s="1"/>
  <c r="J37" i="2"/>
  <c r="J36" i="2"/>
  <c r="AY95" i="1" s="1"/>
  <c r="J35" i="2"/>
  <c r="AX95" i="1"/>
  <c r="BI261" i="2"/>
  <c r="BH261" i="2"/>
  <c r="BG261" i="2"/>
  <c r="BF261" i="2"/>
  <c r="T261" i="2"/>
  <c r="R261" i="2"/>
  <c r="P261" i="2"/>
  <c r="BI258" i="2"/>
  <c r="BH258" i="2"/>
  <c r="BG258" i="2"/>
  <c r="BF258" i="2"/>
  <c r="T258" i="2"/>
  <c r="R258" i="2"/>
  <c r="P258" i="2"/>
  <c r="BI255" i="2"/>
  <c r="BH255" i="2"/>
  <c r="BG255" i="2"/>
  <c r="BF255" i="2"/>
  <c r="T255" i="2"/>
  <c r="R255" i="2"/>
  <c r="P255" i="2"/>
  <c r="BI252" i="2"/>
  <c r="BH252" i="2"/>
  <c r="BG252" i="2"/>
  <c r="BF252" i="2"/>
  <c r="T252" i="2"/>
  <c r="R252" i="2"/>
  <c r="P252" i="2"/>
  <c r="BI249" i="2"/>
  <c r="BH249" i="2"/>
  <c r="BG249" i="2"/>
  <c r="BF249" i="2"/>
  <c r="T249" i="2"/>
  <c r="R249" i="2"/>
  <c r="P249" i="2"/>
  <c r="BI246" i="2"/>
  <c r="BH246" i="2"/>
  <c r="BG246" i="2"/>
  <c r="BF246" i="2"/>
  <c r="T246" i="2"/>
  <c r="R246" i="2"/>
  <c r="P246" i="2"/>
  <c r="BI243" i="2"/>
  <c r="BH243" i="2"/>
  <c r="BG243" i="2"/>
  <c r="BF243" i="2"/>
  <c r="T243" i="2"/>
  <c r="R243" i="2"/>
  <c r="P243" i="2"/>
  <c r="BI241" i="2"/>
  <c r="BH241" i="2"/>
  <c r="BG241" i="2"/>
  <c r="BF241" i="2"/>
  <c r="T241" i="2"/>
  <c r="R241" i="2"/>
  <c r="P241" i="2"/>
  <c r="BI239" i="2"/>
  <c r="BH239" i="2"/>
  <c r="BG239" i="2"/>
  <c r="BF239" i="2"/>
  <c r="T239" i="2"/>
  <c r="R239" i="2"/>
  <c r="P239" i="2"/>
  <c r="BI236" i="2"/>
  <c r="BH236" i="2"/>
  <c r="BG236" i="2"/>
  <c r="BF236" i="2"/>
  <c r="T236" i="2"/>
  <c r="R236" i="2"/>
  <c r="P236" i="2"/>
  <c r="BI234" i="2"/>
  <c r="BH234" i="2"/>
  <c r="BG234" i="2"/>
  <c r="BF234" i="2"/>
  <c r="T234" i="2"/>
  <c r="R234" i="2"/>
  <c r="P234" i="2"/>
  <c r="BI232" i="2"/>
  <c r="BH232" i="2"/>
  <c r="BG232" i="2"/>
  <c r="BF232" i="2"/>
  <c r="T232" i="2"/>
  <c r="R232" i="2"/>
  <c r="P232" i="2"/>
  <c r="BI230" i="2"/>
  <c r="BH230" i="2"/>
  <c r="BG230" i="2"/>
  <c r="BF230" i="2"/>
  <c r="T230" i="2"/>
  <c r="R230" i="2"/>
  <c r="P230" i="2"/>
  <c r="BI228" i="2"/>
  <c r="BH228" i="2"/>
  <c r="BG228" i="2"/>
  <c r="BF228" i="2"/>
  <c r="T228" i="2"/>
  <c r="R228" i="2"/>
  <c r="P228" i="2"/>
  <c r="BI225" i="2"/>
  <c r="BH225" i="2"/>
  <c r="BG225" i="2"/>
  <c r="BF225" i="2"/>
  <c r="T225" i="2"/>
  <c r="R225" i="2"/>
  <c r="P225" i="2"/>
  <c r="BI223" i="2"/>
  <c r="BH223" i="2"/>
  <c r="BG223" i="2"/>
  <c r="BF223" i="2"/>
  <c r="T223" i="2"/>
  <c r="R223" i="2"/>
  <c r="P223" i="2"/>
  <c r="BI221" i="2"/>
  <c r="BH221" i="2"/>
  <c r="BG221" i="2"/>
  <c r="BF221" i="2"/>
  <c r="T221" i="2"/>
  <c r="R221" i="2"/>
  <c r="P221" i="2"/>
  <c r="BI219" i="2"/>
  <c r="BH219" i="2"/>
  <c r="BG219" i="2"/>
  <c r="BF219" i="2"/>
  <c r="T219" i="2"/>
  <c r="R219" i="2"/>
  <c r="P219" i="2"/>
  <c r="BI217" i="2"/>
  <c r="BH217" i="2"/>
  <c r="BG217" i="2"/>
  <c r="BF217" i="2"/>
  <c r="T217" i="2"/>
  <c r="R217" i="2"/>
  <c r="P217" i="2"/>
  <c r="BI215" i="2"/>
  <c r="BH215" i="2"/>
  <c r="BG215" i="2"/>
  <c r="BF215" i="2"/>
  <c r="T215" i="2"/>
  <c r="R215" i="2"/>
  <c r="P215" i="2"/>
  <c r="BI213" i="2"/>
  <c r="BH213" i="2"/>
  <c r="BG213" i="2"/>
  <c r="BF213" i="2"/>
  <c r="T213" i="2"/>
  <c r="R213" i="2"/>
  <c r="P213" i="2"/>
  <c r="BI210" i="2"/>
  <c r="BH210" i="2"/>
  <c r="BG210" i="2"/>
  <c r="BF210" i="2"/>
  <c r="T210" i="2"/>
  <c r="R210" i="2"/>
  <c r="P210" i="2"/>
  <c r="BI208" i="2"/>
  <c r="BH208" i="2"/>
  <c r="BG208" i="2"/>
  <c r="BF208" i="2"/>
  <c r="T208" i="2"/>
  <c r="R208" i="2"/>
  <c r="P208" i="2"/>
  <c r="BI205" i="2"/>
  <c r="BH205" i="2"/>
  <c r="BG205" i="2"/>
  <c r="BF205" i="2"/>
  <c r="T205" i="2"/>
  <c r="R205" i="2"/>
  <c r="P205" i="2"/>
  <c r="BI202" i="2"/>
  <c r="BH202" i="2"/>
  <c r="BG202" i="2"/>
  <c r="BF202" i="2"/>
  <c r="T202" i="2"/>
  <c r="R202" i="2"/>
  <c r="P202" i="2"/>
  <c r="BI200" i="2"/>
  <c r="BH200" i="2"/>
  <c r="BG200" i="2"/>
  <c r="BF200" i="2"/>
  <c r="T200" i="2"/>
  <c r="R200" i="2"/>
  <c r="P200" i="2"/>
  <c r="BI198" i="2"/>
  <c r="BH198" i="2"/>
  <c r="BG198" i="2"/>
  <c r="BF198" i="2"/>
  <c r="T198" i="2"/>
  <c r="R198" i="2"/>
  <c r="P198" i="2"/>
  <c r="BI195" i="2"/>
  <c r="BH195" i="2"/>
  <c r="BG195" i="2"/>
  <c r="BF195" i="2"/>
  <c r="T195" i="2"/>
  <c r="R195" i="2"/>
  <c r="P195" i="2"/>
  <c r="BI192" i="2"/>
  <c r="BH192" i="2"/>
  <c r="BG192" i="2"/>
  <c r="BF192" i="2"/>
  <c r="T192" i="2"/>
  <c r="R192" i="2"/>
  <c r="P192" i="2"/>
  <c r="BI189" i="2"/>
  <c r="BH189" i="2"/>
  <c r="BG189" i="2"/>
  <c r="BF189" i="2"/>
  <c r="T189" i="2"/>
  <c r="R189" i="2"/>
  <c r="P189" i="2"/>
  <c r="BI186" i="2"/>
  <c r="BH186" i="2"/>
  <c r="BG186" i="2"/>
  <c r="BF186" i="2"/>
  <c r="T186" i="2"/>
  <c r="R186" i="2"/>
  <c r="P186" i="2"/>
  <c r="BI183" i="2"/>
  <c r="BH183" i="2"/>
  <c r="BG183" i="2"/>
  <c r="BF183" i="2"/>
  <c r="T183" i="2"/>
  <c r="R183" i="2"/>
  <c r="P183" i="2"/>
  <c r="BI180" i="2"/>
  <c r="BH180" i="2"/>
  <c r="BG180" i="2"/>
  <c r="BF180" i="2"/>
  <c r="T180" i="2"/>
  <c r="R180" i="2"/>
  <c r="P180"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4" i="2"/>
  <c r="BH164" i="2"/>
  <c r="BG164" i="2"/>
  <c r="BF164" i="2"/>
  <c r="T164" i="2"/>
  <c r="R164" i="2"/>
  <c r="P164" i="2"/>
  <c r="BI161" i="2"/>
  <c r="BH161" i="2"/>
  <c r="BG161" i="2"/>
  <c r="BF161" i="2"/>
  <c r="T161" i="2"/>
  <c r="R161" i="2"/>
  <c r="P161" i="2"/>
  <c r="BI158" i="2"/>
  <c r="BH158" i="2"/>
  <c r="BG158" i="2"/>
  <c r="BF158" i="2"/>
  <c r="T158" i="2"/>
  <c r="R158" i="2"/>
  <c r="P158" i="2"/>
  <c r="BI155" i="2"/>
  <c r="BH155" i="2"/>
  <c r="BG155" i="2"/>
  <c r="BF155" i="2"/>
  <c r="T155" i="2"/>
  <c r="R155" i="2"/>
  <c r="P155" i="2"/>
  <c r="BI152" i="2"/>
  <c r="BH152" i="2"/>
  <c r="BG152" i="2"/>
  <c r="BF152" i="2"/>
  <c r="T152" i="2"/>
  <c r="R152" i="2"/>
  <c r="P152"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8" i="2"/>
  <c r="BH138" i="2"/>
  <c r="BG138" i="2"/>
  <c r="BF138" i="2"/>
  <c r="T138" i="2"/>
  <c r="R138" i="2"/>
  <c r="P138" i="2"/>
  <c r="BI135" i="2"/>
  <c r="BH135" i="2"/>
  <c r="BG135" i="2"/>
  <c r="BF135" i="2"/>
  <c r="T135" i="2"/>
  <c r="R135" i="2"/>
  <c r="P135" i="2"/>
  <c r="BI133" i="2"/>
  <c r="BH133" i="2"/>
  <c r="BG133" i="2"/>
  <c r="BF133" i="2"/>
  <c r="T133" i="2"/>
  <c r="R133" i="2"/>
  <c r="P133" i="2"/>
  <c r="BI131" i="2"/>
  <c r="F37" i="2" s="1"/>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F114" i="2"/>
  <c r="E112" i="2"/>
  <c r="F89" i="2"/>
  <c r="E87" i="2"/>
  <c r="J24" i="2"/>
  <c r="E24" i="2"/>
  <c r="J117" i="2"/>
  <c r="J23" i="2"/>
  <c r="J21" i="2"/>
  <c r="E21" i="2"/>
  <c r="J116" i="2"/>
  <c r="J20" i="2"/>
  <c r="J18" i="2"/>
  <c r="E18" i="2"/>
  <c r="F92" i="2"/>
  <c r="J17" i="2"/>
  <c r="J15" i="2"/>
  <c r="E15" i="2"/>
  <c r="F91" i="2"/>
  <c r="J14" i="2"/>
  <c r="J12" i="2"/>
  <c r="J114" i="2"/>
  <c r="E7" i="2"/>
  <c r="E110" i="2"/>
  <c r="L90" i="1"/>
  <c r="AM90" i="1"/>
  <c r="AM89" i="1"/>
  <c r="L89" i="1"/>
  <c r="AM87" i="1"/>
  <c r="L87" i="1"/>
  <c r="L85" i="1"/>
  <c r="L84" i="1"/>
  <c r="BK261" i="2"/>
  <c r="J258" i="2"/>
  <c r="BK252" i="2"/>
  <c r="J249" i="2"/>
  <c r="BK243" i="2"/>
  <c r="J241" i="2"/>
  <c r="BK236" i="2"/>
  <c r="J234" i="2"/>
  <c r="BK230" i="2"/>
  <c r="J228" i="2"/>
  <c r="J223" i="2"/>
  <c r="BK219" i="2"/>
  <c r="J217" i="2"/>
  <c r="BK213" i="2"/>
  <c r="J210" i="2"/>
  <c r="BK205" i="2"/>
  <c r="J202" i="2"/>
  <c r="J200" i="2"/>
  <c r="BK189" i="2"/>
  <c r="BK177" i="2"/>
  <c r="BK169" i="2"/>
  <c r="BK164" i="2"/>
  <c r="J155" i="2"/>
  <c r="J149" i="2"/>
  <c r="BK141" i="2"/>
  <c r="BK131" i="2"/>
  <c r="J125" i="2"/>
  <c r="BK198" i="2"/>
  <c r="J189" i="2"/>
  <c r="BK175" i="2"/>
  <c r="J169" i="2"/>
  <c r="BK149" i="2"/>
  <c r="J141" i="2"/>
  <c r="J127" i="2"/>
  <c r="J179" i="3"/>
  <c r="J173" i="3"/>
  <c r="J167" i="3"/>
  <c r="J161" i="3"/>
  <c r="BK151" i="3"/>
  <c r="J139" i="3"/>
  <c r="BK129" i="3"/>
  <c r="J123" i="3"/>
  <c r="BK191" i="3"/>
  <c r="J189" i="3"/>
  <c r="BK185" i="3"/>
  <c r="BK181" i="3"/>
  <c r="BK173" i="3"/>
  <c r="BK165" i="3"/>
  <c r="J159" i="3"/>
  <c r="BK155" i="3"/>
  <c r="J149" i="3"/>
  <c r="BK143" i="3"/>
  <c r="J135" i="3"/>
  <c r="BK127" i="3"/>
  <c r="J121" i="3"/>
  <c r="J142" i="4"/>
  <c r="BK125" i="4"/>
  <c r="J139" i="4"/>
  <c r="BK133" i="4"/>
  <c r="J123" i="4"/>
  <c r="J261" i="2"/>
  <c r="J255" i="2"/>
  <c r="BK249" i="2"/>
  <c r="BK246" i="2"/>
  <c r="J243" i="2"/>
  <c r="BK239" i="2"/>
  <c r="J236" i="2"/>
  <c r="BK232" i="2"/>
  <c r="J230" i="2"/>
  <c r="BK225" i="2"/>
  <c r="BK223" i="2"/>
  <c r="J221" i="2"/>
  <c r="BK217" i="2"/>
  <c r="J215" i="2"/>
  <c r="BK210" i="2"/>
  <c r="BK208" i="2"/>
  <c r="J205" i="2"/>
  <c r="BK200" i="2"/>
  <c r="BK195" i="2"/>
  <c r="BK183" i="2"/>
  <c r="J173" i="2"/>
  <c r="BK167" i="2"/>
  <c r="BK158" i="2"/>
  <c r="BK147" i="2"/>
  <c r="BK138" i="2"/>
  <c r="BK129" i="2"/>
  <c r="BK123" i="2"/>
  <c r="J192" i="2"/>
  <c r="BK186" i="2"/>
  <c r="BK180" i="2"/>
  <c r="BK173" i="2"/>
  <c r="J158" i="2"/>
  <c r="BK145" i="2"/>
  <c r="J135" i="2"/>
  <c r="BK125" i="2"/>
  <c r="J177" i="3"/>
  <c r="BK171" i="3"/>
  <c r="J165" i="3"/>
  <c r="J155" i="3"/>
  <c r="J147" i="3"/>
  <c r="BK137" i="3"/>
  <c r="J131" i="3"/>
  <c r="BK125" i="3"/>
  <c r="J193" i="3"/>
  <c r="BK189" i="3"/>
  <c r="J187" i="3"/>
  <c r="J183" i="3"/>
  <c r="BK179" i="3"/>
  <c r="J171" i="3"/>
  <c r="BK163" i="3"/>
  <c r="BK157" i="3"/>
  <c r="J151" i="3"/>
  <c r="BK147" i="3"/>
  <c r="J143" i="3"/>
  <c r="J137" i="3"/>
  <c r="BK131" i="3"/>
  <c r="BK123" i="3"/>
  <c r="J119" i="3"/>
  <c r="BK131" i="4"/>
  <c r="J136" i="4"/>
  <c r="BK129" i="4"/>
  <c r="J129" i="4"/>
  <c r="J198" i="2"/>
  <c r="J180" i="2"/>
  <c r="BK171" i="2"/>
  <c r="J164" i="2"/>
  <c r="BK152" i="2"/>
  <c r="J145" i="2"/>
  <c r="BK135" i="2"/>
  <c r="BK127" i="2"/>
  <c r="J195" i="2"/>
  <c r="J183" i="2"/>
  <c r="J177" i="2"/>
  <c r="J171" i="2"/>
  <c r="BK155" i="2"/>
  <c r="BK143" i="2"/>
  <c r="J133" i="2"/>
  <c r="F36" i="3"/>
  <c r="BK183" i="3"/>
  <c r="BK175" i="3"/>
  <c r="BK167" i="3"/>
  <c r="BK161" i="3"/>
  <c r="BK153" i="3"/>
  <c r="J145" i="3"/>
  <c r="BK139" i="3"/>
  <c r="J133" i="3"/>
  <c r="J125" i="3"/>
  <c r="BK119" i="3"/>
  <c r="BK139" i="4"/>
  <c r="BK127" i="4"/>
  <c r="BK123" i="4"/>
  <c r="BK136" i="4"/>
  <c r="J125" i="4"/>
  <c r="BK258" i="2"/>
  <c r="BK255" i="2"/>
  <c r="J252" i="2"/>
  <c r="J246" i="2"/>
  <c r="BK241" i="2"/>
  <c r="J239" i="2"/>
  <c r="BK234" i="2"/>
  <c r="J232" i="2"/>
  <c r="BK228" i="2"/>
  <c r="J225" i="2"/>
  <c r="BK221" i="2"/>
  <c r="J219" i="2"/>
  <c r="BK215" i="2"/>
  <c r="J213" i="2"/>
  <c r="J208" i="2"/>
  <c r="BK202" i="2"/>
  <c r="BK192" i="2"/>
  <c r="J186" i="2"/>
  <c r="J175" i="2"/>
  <c r="J167" i="2"/>
  <c r="BK161" i="2"/>
  <c r="J152" i="2"/>
  <c r="J143" i="2"/>
  <c r="BK133" i="2"/>
  <c r="J129" i="2"/>
  <c r="AS94" i="1"/>
  <c r="J161" i="2"/>
  <c r="J147" i="2"/>
  <c r="J138" i="2"/>
  <c r="J131" i="2"/>
  <c r="J123" i="2"/>
  <c r="J175" i="3"/>
  <c r="BK169" i="3"/>
  <c r="J163" i="3"/>
  <c r="J153" i="3"/>
  <c r="BK141" i="3"/>
  <c r="BK133" i="3"/>
  <c r="J127" i="3"/>
  <c r="BK193" i="3"/>
  <c r="J191" i="3"/>
  <c r="BK187" i="3"/>
  <c r="J185" i="3"/>
  <c r="J181" i="3"/>
  <c r="BK177" i="3"/>
  <c r="J169" i="3"/>
  <c r="BK159" i="3"/>
  <c r="J157" i="3"/>
  <c r="BK149" i="3"/>
  <c r="BK145" i="3"/>
  <c r="J141" i="3"/>
  <c r="BK135" i="3"/>
  <c r="J129" i="3"/>
  <c r="BK121" i="3"/>
  <c r="J133" i="4"/>
  <c r="J131" i="4"/>
  <c r="BK142" i="4"/>
  <c r="J127" i="4"/>
  <c r="P122" i="2" l="1"/>
  <c r="P121" i="2" s="1"/>
  <c r="P120" i="2" s="1"/>
  <c r="AU95" i="1" s="1"/>
  <c r="T227" i="2"/>
  <c r="BK118" i="3"/>
  <c r="BK117" i="3"/>
  <c r="J117" i="3"/>
  <c r="J96" i="3"/>
  <c r="R122" i="2"/>
  <c r="R121" i="2"/>
  <c r="P227" i="2"/>
  <c r="T118" i="3"/>
  <c r="T117" i="3" s="1"/>
  <c r="P122" i="4"/>
  <c r="P119" i="4"/>
  <c r="AU97" i="1" s="1"/>
  <c r="BK122" i="2"/>
  <c r="BK121" i="2"/>
  <c r="R227" i="2"/>
  <c r="R118" i="3"/>
  <c r="R117" i="3"/>
  <c r="BK122" i="4"/>
  <c r="J122" i="4"/>
  <c r="J99" i="4" s="1"/>
  <c r="R122" i="4"/>
  <c r="R119" i="4"/>
  <c r="T122" i="2"/>
  <c r="T121" i="2"/>
  <c r="T120" i="2"/>
  <c r="BK227" i="2"/>
  <c r="J227" i="2"/>
  <c r="J99" i="2"/>
  <c r="P118" i="3"/>
  <c r="P117" i="3"/>
  <c r="AU96" i="1"/>
  <c r="T122" i="4"/>
  <c r="T119" i="4" s="1"/>
  <c r="J91" i="4"/>
  <c r="E109" i="4"/>
  <c r="J113" i="4"/>
  <c r="F91" i="4"/>
  <c r="F116" i="4"/>
  <c r="BE123" i="4"/>
  <c r="BE127" i="4"/>
  <c r="BE136" i="4"/>
  <c r="BE129" i="4"/>
  <c r="J92" i="4"/>
  <c r="BE125" i="4"/>
  <c r="BE131" i="4"/>
  <c r="BE133" i="4"/>
  <c r="BE139" i="4"/>
  <c r="BE142" i="4"/>
  <c r="J122" i="2"/>
  <c r="J98" i="2"/>
  <c r="J121" i="2"/>
  <c r="J97" i="2"/>
  <c r="E85" i="3"/>
  <c r="F91" i="3"/>
  <c r="J91" i="3"/>
  <c r="J92" i="3"/>
  <c r="BE119" i="3"/>
  <c r="BE121" i="3"/>
  <c r="BE125" i="3"/>
  <c r="BE127" i="3"/>
  <c r="BE129" i="3"/>
  <c r="BE131" i="3"/>
  <c r="BE133" i="3"/>
  <c r="BE137" i="3"/>
  <c r="BE139" i="3"/>
  <c r="BE141" i="3"/>
  <c r="BE143" i="3"/>
  <c r="BE145" i="3"/>
  <c r="BE151" i="3"/>
  <c r="BE153" i="3"/>
  <c r="BE155" i="3"/>
  <c r="BE159" i="3"/>
  <c r="BE161" i="3"/>
  <c r="BE169" i="3"/>
  <c r="BE175" i="3"/>
  <c r="BE177" i="3"/>
  <c r="BE181" i="3"/>
  <c r="BE183" i="3"/>
  <c r="BE185" i="3"/>
  <c r="BE187" i="3"/>
  <c r="BE189" i="3"/>
  <c r="BE191" i="3"/>
  <c r="BE193" i="3"/>
  <c r="J89" i="3"/>
  <c r="F92" i="3"/>
  <c r="BE123" i="3"/>
  <c r="BE135" i="3"/>
  <c r="BE147" i="3"/>
  <c r="BE149" i="3"/>
  <c r="BE157" i="3"/>
  <c r="BE163" i="3"/>
  <c r="BE165" i="3"/>
  <c r="BE167" i="3"/>
  <c r="BE171" i="3"/>
  <c r="BE173" i="3"/>
  <c r="BE179" i="3"/>
  <c r="BC96" i="1"/>
  <c r="E85" i="2"/>
  <c r="J89" i="2"/>
  <c r="J91" i="2"/>
  <c r="J92" i="2"/>
  <c r="F116" i="2"/>
  <c r="F117" i="2"/>
  <c r="BE123" i="2"/>
  <c r="BE127" i="2"/>
  <c r="BE143" i="2"/>
  <c r="BE147" i="2"/>
  <c r="BE149" i="2"/>
  <c r="BE171" i="2"/>
  <c r="BE183" i="2"/>
  <c r="BE125" i="2"/>
  <c r="BE129" i="2"/>
  <c r="BE131" i="2"/>
  <c r="BE133" i="2"/>
  <c r="BE135" i="2"/>
  <c r="BE138" i="2"/>
  <c r="BE141" i="2"/>
  <c r="BE145" i="2"/>
  <c r="BE152" i="2"/>
  <c r="BE155" i="2"/>
  <c r="BE158" i="2"/>
  <c r="BE161" i="2"/>
  <c r="BE164" i="2"/>
  <c r="BE167" i="2"/>
  <c r="BE169" i="2"/>
  <c r="BE173" i="2"/>
  <c r="BE175" i="2"/>
  <c r="BE177" i="2"/>
  <c r="BE180" i="2"/>
  <c r="BE186" i="2"/>
  <c r="BE189" i="2"/>
  <c r="BE192" i="2"/>
  <c r="BE195" i="2"/>
  <c r="BE198" i="2"/>
  <c r="BE200" i="2"/>
  <c r="BE202" i="2"/>
  <c r="BE205" i="2"/>
  <c r="BE208" i="2"/>
  <c r="BE210" i="2"/>
  <c r="BE213" i="2"/>
  <c r="BE215" i="2"/>
  <c r="BE217" i="2"/>
  <c r="BE219" i="2"/>
  <c r="BE221" i="2"/>
  <c r="BE223" i="2"/>
  <c r="BE225" i="2"/>
  <c r="BE228" i="2"/>
  <c r="BE230" i="2"/>
  <c r="BE232" i="2"/>
  <c r="BE234" i="2"/>
  <c r="BE236" i="2"/>
  <c r="BE239" i="2"/>
  <c r="BE241" i="2"/>
  <c r="BE243" i="2"/>
  <c r="BE246" i="2"/>
  <c r="BE249" i="2"/>
  <c r="BE252" i="2"/>
  <c r="BE255" i="2"/>
  <c r="BE258" i="2"/>
  <c r="BE261" i="2"/>
  <c r="BD95" i="1"/>
  <c r="F34" i="2"/>
  <c r="BA95" i="1"/>
  <c r="J34" i="3"/>
  <c r="AW96" i="1" s="1"/>
  <c r="J34" i="4"/>
  <c r="AW97" i="1" s="1"/>
  <c r="F35" i="2"/>
  <c r="BB95" i="1"/>
  <c r="F37" i="3"/>
  <c r="BD96" i="1"/>
  <c r="F36" i="4"/>
  <c r="BC97" i="1" s="1"/>
  <c r="F36" i="2"/>
  <c r="BC95" i="1"/>
  <c r="F34" i="3"/>
  <c r="BA96" i="1" s="1"/>
  <c r="F34" i="4"/>
  <c r="BA97" i="1" s="1"/>
  <c r="F37" i="4"/>
  <c r="BD97" i="1"/>
  <c r="J34" i="2"/>
  <c r="AW95" i="1"/>
  <c r="F35" i="3"/>
  <c r="BB96" i="1"/>
  <c r="F35" i="4"/>
  <c r="BB97" i="1" s="1"/>
  <c r="BK120" i="2" l="1"/>
  <c r="J120" i="2"/>
  <c r="J96" i="2"/>
  <c r="R120" i="2"/>
  <c r="J118" i="3"/>
  <c r="J97" i="3"/>
  <c r="BK119" i="4"/>
  <c r="J119" i="4"/>
  <c r="J96" i="4" s="1"/>
  <c r="BC94" i="1"/>
  <c r="W32" i="1" s="1"/>
  <c r="J30" i="3"/>
  <c r="AU94" i="1"/>
  <c r="F33" i="2"/>
  <c r="AZ95" i="1"/>
  <c r="BD94" i="1"/>
  <c r="W33" i="1" s="1"/>
  <c r="J33" i="4"/>
  <c r="AV97" i="1" s="1"/>
  <c r="AT97" i="1" s="1"/>
  <c r="BA94" i="1"/>
  <c r="AW94" i="1" s="1"/>
  <c r="AK30" i="1" s="1"/>
  <c r="J33" i="2"/>
  <c r="AV95" i="1" s="1"/>
  <c r="AT95" i="1" s="1"/>
  <c r="J33" i="3"/>
  <c r="AV96" i="1" s="1"/>
  <c r="AT96" i="1" s="1"/>
  <c r="F33" i="3"/>
  <c r="AZ96" i="1"/>
  <c r="BB94" i="1"/>
  <c r="W31" i="1" s="1"/>
  <c r="F33" i="4"/>
  <c r="AZ97" i="1" s="1"/>
  <c r="AG96" i="1" l="1"/>
  <c r="J39" i="3"/>
  <c r="AN96" i="1"/>
  <c r="AY94" i="1"/>
  <c r="J30" i="4"/>
  <c r="AG97" i="1"/>
  <c r="J30" i="2"/>
  <c r="AG95" i="1"/>
  <c r="AZ94" i="1"/>
  <c r="W29" i="1" s="1"/>
  <c r="AX94" i="1"/>
  <c r="W30" i="1"/>
  <c r="J39" i="2" l="1"/>
  <c r="J39" i="4"/>
  <c r="AN97" i="1"/>
  <c r="AN95" i="1"/>
  <c r="AG94" i="1"/>
  <c r="AK26" i="1" s="1"/>
  <c r="AV94" i="1"/>
  <c r="AK29" i="1" s="1"/>
  <c r="AK35" i="1" l="1"/>
  <c r="AT94" i="1"/>
  <c r="AN94" i="1" s="1"/>
</calcChain>
</file>

<file path=xl/sharedStrings.xml><?xml version="1.0" encoding="utf-8"?>
<sst xmlns="http://schemas.openxmlformats.org/spreadsheetml/2006/main" count="2600" uniqueCount="590">
  <si>
    <t>Export Komplet</t>
  </si>
  <si>
    <t/>
  </si>
  <si>
    <t>2.0</t>
  </si>
  <si>
    <t>ZAMOK</t>
  </si>
  <si>
    <t>False</t>
  </si>
  <si>
    <t>{0356e0cd-41b8-489f-b51a-1c7b003884fa}</t>
  </si>
  <si>
    <t>0,01</t>
  </si>
  <si>
    <t>21</t>
  </si>
  <si>
    <t>15</t>
  </si>
  <si>
    <t>REKAPITULACE STAVBY</t>
  </si>
  <si>
    <t>v ---  níže se nacházejí doplnkové a pomocné údaje k sestavám  --- v</t>
  </si>
  <si>
    <t>Návod na vyplnění</t>
  </si>
  <si>
    <t>0,001</t>
  </si>
  <si>
    <t>Kód:</t>
  </si>
  <si>
    <t>202201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</si>
  <si>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</si>
  <si>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</si>
  <si>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kolejí a výhybek v žst. Přerov 2022</t>
  </si>
  <si>
    <t>KSO:</t>
  </si>
  <si>
    <t>CC-CZ:</t>
  </si>
  <si>
    <t>Místo:</t>
  </si>
  <si>
    <t xml:space="preserve"> </t>
  </si>
  <si>
    <t>Datum:</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</si>
  <si>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</si>
  <si>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</si>
  <si>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</si>
  <si>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</si>
  <si>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</si>
  <si>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</si>
  <si>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</si>
  <si>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</si>
  <si>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</si>
  <si>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</si>
  <si>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</si>
  <si>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</si>
  <si>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</si>
  <si>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</si>
  <si>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</si>
  <si>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</si>
  <si>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</si>
  <si>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</si>
  <si>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</si>
  <si>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</si>
  <si>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</si>
  <si>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</si>
  <si>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</si>
  <si>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</si>
  <si>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</si>
  <si>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</si>
  <si>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</si>
  <si>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</si>
  <si>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</si>
  <si>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</si>
  <si>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</si>
  <si>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</si>
  <si>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</si>
  <si>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</si>
  <si>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</si>
  <si>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</si>
  <si>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</si>
  <si>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</si>
  <si>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</si>
  <si>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</si>
  <si>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</si>
  <si>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</si>
  <si>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</si>
  <si>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</si>
  <si>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</si>
  <si>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</si>
  <si>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</si>
  <si>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</si>
  <si>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</si>
  <si>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</si>
  <si>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</si>
  <si>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</si>
  <si>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</si>
  <si>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</si>
  <si>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</si>
  <si>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Etapa 3 - práce ST</t>
  </si>
  <si>
    <t>STA</t>
  </si>
  <si>
    <t>1</t>
  </si>
  <si>
    <t>{bafaef80-fb8c-4803-a7ce-a61c26fc2cb4}</t>
  </si>
  <si>
    <t>2</t>
  </si>
  <si>
    <t>SO 02</t>
  </si>
  <si>
    <t>Etapa 3 - práce SSZT</t>
  </si>
  <si>
    <t>{b916a7ba-c370-4e47-bf01-c31293ce8ca0}</t>
  </si>
  <si>
    <t>SO 03</t>
  </si>
  <si>
    <t>Etapa 3 - VON</t>
  </si>
  <si>
    <t>{f345e59f-ee73-487e-a959-6ae03a19f7f0}</t>
  </si>
  <si>
    <t>KRYCÍ LIST SOUPISU PRACÍ</t>
  </si>
  <si>
    <t>Objekt:</t>
  </si>
  <si>
    <t>SO 01 - Etapa 3 - práce ST</t>
  </si>
  <si>
    <t>REKAPITULACE ČLENĚNÍ SOUPISU PRACÍ</t>
  </si>
  <si>
    <t>Kód dílu - Popis</t>
  </si>
  <si>
    <t>Cena celkem [CZK]</t>
  </si>
  <si>
    <t>Náklady ze soupisu prací</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</si>
  <si>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</si>
  <si>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</si>
  <si>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</si>
  <si>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</si>
  <si>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</si>
  <si>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</si>
  <si>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</si>
  <si>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</si>
  <si>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</si>
  <si>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</si>
  <si>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</si>
  <si>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</si>
  <si>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</si>
  <si>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</si>
  <si>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</si>
  <si>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</si>
  <si>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</si>
  <si>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</si>
  <si>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</si>
  <si>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</si>
  <si>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</si>
  <si>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</si>
  <si>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</si>
  <si>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</si>
  <si>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5905023030</t>
  </si>
  <si>
    <t>Úprava povrchu stezky rozprostřením štěrkodrtě přes 5 do 10 cm</t>
  </si>
  <si>
    <t>m2</t>
  </si>
  <si>
    <t>Sborník UOŽI 01 2021</t>
  </si>
  <si>
    <t>4</t>
  </si>
  <si>
    <t>-1312991076</t>
  </si>
  <si>
    <t>PP</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</si>
  <si>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</si>
  <si>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5905025110</t>
  </si>
  <si>
    <t>Doplnění stezky štěrkodrtí souvislé</t>
  </si>
  <si>
    <t>m3</t>
  </si>
  <si>
    <t>1260676562</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</si>
  <si>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</si>
  <si>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3</t>
  </si>
  <si>
    <t>5905050020</t>
  </si>
  <si>
    <t>Souvislá výměna KL se snesením KR koleje pražce dřevěné rozdělení "d"</t>
  </si>
  <si>
    <t>km</t>
  </si>
  <si>
    <t>-1806690147</t>
  </si>
  <si>
    <t>Souvislá výměna KL se snesením KR koleje pražce dřevěné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</si>
  <si>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5905050060</t>
  </si>
  <si>
    <t>Souvislá výměna KL se snesením KR koleje pražce betonové rozdělení "d"</t>
  </si>
  <si>
    <t>-1652061876</t>
  </si>
  <si>
    <t>Souvislá výměna KL se snesením KR koleje pražce betonové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</si>
  <si>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5905050210</t>
  </si>
  <si>
    <t>Souvislá výměna KL se snesením KR výhybky pražce dřevěné</t>
  </si>
  <si>
    <t>m</t>
  </si>
  <si>
    <t>-1437208146</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</si>
  <si>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</si>
  <si>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6</t>
  </si>
  <si>
    <t>5905105030</t>
  </si>
  <si>
    <t>Doplnění KL kamenivem souvisle strojně v koleji</t>
  </si>
  <si>
    <t>971949469</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</si>
  <si>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</si>
  <si>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7</t>
  </si>
  <si>
    <t>5905110010</t>
  </si>
  <si>
    <t>Snížení KL pod patou kolejnice v koleji</t>
  </si>
  <si>
    <t>1150525655</t>
  </si>
  <si>
    <t>Snížení KL pod patou kolejnice v koleji. Poznámka: 1. V cenách jsou započteny náklady na snížení KL pod patou kolejnice ručně vidlemi. 2. V cenách nejsou obsaženy náklady na doplnění a dodávku kameniva.</t>
  </si>
  <si>
    <t>P</t>
  </si>
  <si>
    <t>Poznámka k položce:_x000D_
Kilometr koleje=km</t>
  </si>
  <si>
    <t>8</t>
  </si>
  <si>
    <t>5905110020</t>
  </si>
  <si>
    <t>Snížení KL pod patou kolejnice ve výhybce</t>
  </si>
  <si>
    <t>-487194454</t>
  </si>
  <si>
    <t>Snížení KL pod patou kolejnice ve výhybce. Poznámka: 1. V cenách jsou započteny náklady na snížení KL pod patou kolejnice ručně vidlemi. 2. V cenách nejsou obsaženy náklady na doplnění a dodávku kameniva.</t>
  </si>
  <si>
    <t>Poznámka k položce:_x000D_
Rozvinutá délka výhybky=m</t>
  </si>
  <si>
    <t>9</t>
  </si>
  <si>
    <t>5906105020</t>
  </si>
  <si>
    <t>Demontáž pražce betonový</t>
  </si>
  <si>
    <t>kus</t>
  </si>
  <si>
    <t>434297169</t>
  </si>
  <si>
    <t>Demontáž pražce betonový. Poznámka: 1. V cenách jsou započteny náklady na manipulaci, demontáž, odstrojení do součástí a uložení pražců.</t>
  </si>
  <si>
    <t>10</t>
  </si>
  <si>
    <t>5906125080</t>
  </si>
  <si>
    <t>Montáž kolejového roštu na úložišti pražce dřevěné nevystrojené tv. S49 rozdělení "d"</t>
  </si>
  <si>
    <t>1385551385</t>
  </si>
  <si>
    <t>Montáž kolejového roštu na úložišti pražce dřevěné nevystrojené tv. S49 rozdělení "d". Poznámka: 1. V cenách jsou započteny náklady na úpravu plochy pro montáž, manipulaci a montáž KR, u nevystrojených pražců dřevěných i vrtání. 2. V cenách nejsou obsaženy náklady na dodávku materiálu.</t>
  </si>
  <si>
    <t>11</t>
  </si>
  <si>
    <t>5906125270</t>
  </si>
  <si>
    <t>Montáž kolejového roštu na úložišti pražce betonové nevystrojené tv. S49 rozdělení "d"</t>
  </si>
  <si>
    <t>-1510543308</t>
  </si>
  <si>
    <t>Montáž kolejového roštu na úložišti pražce betonové nevystrojené tv. S49 rozdělení "d". Poznámka: 1. V cenách jsou započteny náklady na úpravu plochy pro montáž, manipulaci a montáž KR, u nevystrojených pražců dřevěných i vrtání. 2. V cenách nejsou obsaženy náklady na dodávku materiálu.</t>
  </si>
  <si>
    <t>12</t>
  </si>
  <si>
    <t>5906135070</t>
  </si>
  <si>
    <t>Demontáž kolejového roštu koleje na úložišti pražce dřevěné tv. S49 rozdělení "c"</t>
  </si>
  <si>
    <t>-1110797117</t>
  </si>
  <si>
    <t>Demontáž kolejového roštu koleje na úložišti pražce dřevěné tv. S49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</si>
  <si>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13</t>
  </si>
  <si>
    <t>5907010080</t>
  </si>
  <si>
    <t>Výměna LISŮ tv. S49 rozdělení "d"</t>
  </si>
  <si>
    <t>948927174</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</si>
  <si>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</si>
  <si>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položce:_x000D_
Metr kolejnice=m</t>
  </si>
  <si>
    <t>14</t>
  </si>
  <si>
    <t>5907020040</t>
  </si>
  <si>
    <t>Souvislá výměna kolejnic stávající upevnění tv. S49 rozdělení "d"</t>
  </si>
  <si>
    <t>-612630148</t>
  </si>
  <si>
    <t>Souvislá výměna kolejnic stávající upevnění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</si>
  <si>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5907050120</t>
  </si>
  <si>
    <t>Dělení kolejnic kyslíkem soustavy S49 nebo T</t>
  </si>
  <si>
    <t>-1798848291</t>
  </si>
  <si>
    <t>Dělení kolejnic kyslíkem soustavy S49 nebo T. Poznámka: 1. V cenách jsou započteny náklady na manipulaci, podložení, označení a provedení řezu kolejnice.</t>
  </si>
  <si>
    <t>Poznámka k položce:_x000D_
Řez=kus</t>
  </si>
  <si>
    <t>16</t>
  </si>
  <si>
    <t>5907055020</t>
  </si>
  <si>
    <t>Vrtání kolejnic otvor o průměru přes 10 do 23 mm</t>
  </si>
  <si>
    <t>-1592413569</t>
  </si>
  <si>
    <t>Vrtání kolejnic otvor o průměru přes 10 do 23 mm. Poznámka: 1. V cenách jsou započteny náklady na manipulaci, podložení, označení a provedení vrtu ve stojině kolejnice.</t>
  </si>
  <si>
    <t>Poznámka k položce:_x000D_
Vrt=kus</t>
  </si>
  <si>
    <t>17</t>
  </si>
  <si>
    <t>5908056010</t>
  </si>
  <si>
    <t>Příplatek za kompletaci na úložišti ŽS4</t>
  </si>
  <si>
    <t>-342780595</t>
  </si>
  <si>
    <t>Příplatek za kompletaci na úložišti ŽS4. Poznámka: 1. V cenách jsou započteny i náklady na ošetření závitů antikorozním přípravkem, kompletaci nových nebo užitých součástí a případnou manipulaci.</t>
  </si>
  <si>
    <t>Poznámka k položce:_x000D_
šroub RS 1, matice M 24, podložka Fe6, svěrka ŽS4</t>
  </si>
  <si>
    <t>18</t>
  </si>
  <si>
    <t>5909032010</t>
  </si>
  <si>
    <t>Přesná úprava GPK koleje směrové a výškové uspořádání pražce dřevěné nebo ocelové</t>
  </si>
  <si>
    <t>1344705711</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</si>
  <si>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</si>
  <si>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19</t>
  </si>
  <si>
    <t>5910015020</t>
  </si>
  <si>
    <t>Odtavovací stykové svařování mobilní svářečkou kolejnic nových délky do 150 m tv. S49</t>
  </si>
  <si>
    <t>svar</t>
  </si>
  <si>
    <t>-448364379</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</si>
  <si>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</si>
  <si>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20</t>
  </si>
  <si>
    <t>5910020030</t>
  </si>
  <si>
    <t>Svařování kolejnic termitem plný předehřev standardní spára svar sériový tv. S49</t>
  </si>
  <si>
    <t>1118051818</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</si>
  <si>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</si>
  <si>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5910030310</t>
  </si>
  <si>
    <t>Příplatek za směrové vyrovnání kolejnic v obloucích o poloměru 300 m a menším</t>
  </si>
  <si>
    <t>-1378620301</t>
  </si>
  <si>
    <t>Příplatek za směrové vyrovnání kolejnic v obloucích o poloměru 300 m a menším. Poznámka: 1. V cenách jsou započteny náklady na použití přípravku pro směrové vyrovnání kolejnic.</t>
  </si>
  <si>
    <t>22</t>
  </si>
  <si>
    <t>5910035030</t>
  </si>
  <si>
    <t>Dosažení dovolené upínací teploty v BK prodloužením kolejnicového pásu v koleji tv. S49</t>
  </si>
  <si>
    <t>1618541151</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</si>
  <si>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</si>
  <si>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23</t>
  </si>
  <si>
    <t>5910035130</t>
  </si>
  <si>
    <t>Dosažení dovolené upínací teploty v BK prodloužením kolejnicového pásu ve výhybce tv. S49</t>
  </si>
  <si>
    <t>1546328672</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</si>
  <si>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</si>
  <si>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24</t>
  </si>
  <si>
    <t>5910040020</t>
  </si>
  <si>
    <t>Umožnění volné dilatace kolejnice demontáž upevňovadel bez osazení kluzných podložek rozdělení pražců "d"</t>
  </si>
  <si>
    <t>-787078329</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</si>
  <si>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</si>
  <si>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25</t>
  </si>
  <si>
    <t>5910040120</t>
  </si>
  <si>
    <t>Umožnění volné dilatace kolejnice montáž upevňovadel bez odstranění kluzných podložek rozdělení pražců "d"</t>
  </si>
  <si>
    <t>-204656000</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</si>
  <si>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</si>
  <si>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26</t>
  </si>
  <si>
    <t>5910040320</t>
  </si>
  <si>
    <t>Umožnění volné dilatace kolejnice demontáž upevňovadel s osazením kluzných podložek rozdělení pražců "d"</t>
  </si>
  <si>
    <t>-758728351</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</si>
  <si>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</si>
  <si>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27</t>
  </si>
  <si>
    <t>5910040420</t>
  </si>
  <si>
    <t>Umožnění volné dilatace kolejnice montáž upevňovadel s odstraněním kluzných podložek rozdělení pražců "d"</t>
  </si>
  <si>
    <t>-1245208003</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</si>
  <si>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</si>
  <si>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28</t>
  </si>
  <si>
    <t>5910050010</t>
  </si>
  <si>
    <t>Umožnění volné dilatace dílů výhybek demontáž upevňovadel výhybka I. generace</t>
  </si>
  <si>
    <t>-185810905</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</si>
  <si>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</si>
  <si>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29</t>
  </si>
  <si>
    <t>5910050110</t>
  </si>
  <si>
    <t>Umožnění volné dilatace dílů výhybek montáž upevňovadel výhybka I. generace</t>
  </si>
  <si>
    <t>-1926474543</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</si>
  <si>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</si>
  <si>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30</t>
  </si>
  <si>
    <t>5910090070</t>
  </si>
  <si>
    <t>Navaření srdcovky jednoduché montované z kolejnic úhel odbočení 5°-7,9° (1:7,5 až 1:9) hloubky přes 20 do 35 mm</t>
  </si>
  <si>
    <t>-2032635839</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</si>
  <si>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</si>
  <si>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Poznámka k položce:_x000D_
Srdcovka=kus</t>
  </si>
  <si>
    <t>31</t>
  </si>
  <si>
    <t>5910132030</t>
  </si>
  <si>
    <t>Zřízení zádržné opěrky na jazyku i opornici</t>
  </si>
  <si>
    <t>pár</t>
  </si>
  <si>
    <t>543232503</t>
  </si>
  <si>
    <t>Zřízení zádržné opěrky na jazyku i opornici. Poznámka: 1. V cenách jsou započteny náklady na vrtání otvorů a montáž. 2. V cenách nejsou obsaženy náklady na dodávku materiálu.</t>
  </si>
  <si>
    <t>32</t>
  </si>
  <si>
    <t>5911005210</t>
  </si>
  <si>
    <t>Válečková stolička jazyka nadzvedávací montáž s upevněním na patu kolejnice</t>
  </si>
  <si>
    <t>-1682177854</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</si>
  <si>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</si>
  <si>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33</t>
  </si>
  <si>
    <t>5911309020</t>
  </si>
  <si>
    <t>Demontáž hákového závěru výhybky jednoduché jednozávěrové soustavy S49</t>
  </si>
  <si>
    <t>2120885176</t>
  </si>
  <si>
    <t>Demontáž hákového závěru výhybky jednoduché jednozávěrové soustavy S49. Poznámka: 1. V cenách jsou započteny náklady na demontáž závěru a naložení na dopravní prostředek.</t>
  </si>
  <si>
    <t>Poznámka k položce:_x000D_
Závěr=kus</t>
  </si>
  <si>
    <t>34</t>
  </si>
  <si>
    <t>5911311020</t>
  </si>
  <si>
    <t>Montáž hákového závěru výhybky jednoduché jednozávěrové soustavy S49</t>
  </si>
  <si>
    <t>-833662348</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</si>
  <si>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</si>
  <si>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35</t>
  </si>
  <si>
    <t>5911629040</t>
  </si>
  <si>
    <t>Montáž jednoduché výhybky na úložišti dřevěné pražce soustavy S49</t>
  </si>
  <si>
    <t>1099284235</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</si>
  <si>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</si>
  <si>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36</t>
  </si>
  <si>
    <t>5911655040</t>
  </si>
  <si>
    <t>Demontáž jednoduché výhybky na úložišti dřevěné pražce soustavy S49</t>
  </si>
  <si>
    <t>870050158</t>
  </si>
  <si>
    <t>Demontáž jednoduché výhybky na úložišti dřevěné pražce soustavy S49. Poznámka: 1. V cenách jsou započteny náklady na demontáž do součástí, manipulaci, naložení na dopravní prostředek a uložení vyzískaného materiálu na úložišti.</t>
  </si>
  <si>
    <t>37</t>
  </si>
  <si>
    <t>5913200110</t>
  </si>
  <si>
    <t>Demontáž dřevěné konstrukce přechodu část vnější a vnitřní</t>
  </si>
  <si>
    <t>-2019197174</t>
  </si>
  <si>
    <t>Demontáž dřevěné konstrukce přechodu část vnější a vnitřní. Poznámka: 1. V cenách jsou započteny náklady na demontáž a naložení na dopravní prostředek.</t>
  </si>
  <si>
    <t>38</t>
  </si>
  <si>
    <t>5913205110</t>
  </si>
  <si>
    <t>Montáž dřevěné konstrukce přechodu část vnější a vnitřní</t>
  </si>
  <si>
    <t>-1758322740</t>
  </si>
  <si>
    <t>Montáž dřevěné konstrukce přechodu část vnější a vnitřní. Poznámka: 1. V cenách jsou započteny náklady na montáž a manipulaci. 2. V cenách nejsou obsaženy náklady na dodávku materiálu.</t>
  </si>
  <si>
    <t>39</t>
  </si>
  <si>
    <t>M</t>
  </si>
  <si>
    <t>5963131000</t>
  </si>
  <si>
    <t>Přechod pro pěší dřevěný z fošen</t>
  </si>
  <si>
    <t>-1829593697</t>
  </si>
  <si>
    <t>40</t>
  </si>
  <si>
    <t>5963134000</t>
  </si>
  <si>
    <t>Náběhový klín dřevěný</t>
  </si>
  <si>
    <t>2004760769</t>
  </si>
  <si>
    <t>41</t>
  </si>
  <si>
    <t>5915015010</t>
  </si>
  <si>
    <t>Svahování zemního tělesa železničního spodku v náspu</t>
  </si>
  <si>
    <t>-718896805</t>
  </si>
  <si>
    <t>Svahování zemního tělesa železničního spodku v náspu. Poznámka: 1. V cenách jsou započteny náklady na svahování železničního tělesa a uložení výzisku na terén nebo naložení na dopravní prostředek.</t>
  </si>
  <si>
    <t>42</t>
  </si>
  <si>
    <t>5999010010</t>
  </si>
  <si>
    <t>Vyjmutí a snesení konstrukcí nebo dílů hmotnosti do 10 t</t>
  </si>
  <si>
    <t>t</t>
  </si>
  <si>
    <t>1623717349</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</si>
  <si>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</si>
  <si>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43</t>
  </si>
  <si>
    <t>5999015010</t>
  </si>
  <si>
    <t>Vložení konstrukcí nebo dílů hmotnosti do 10 t</t>
  </si>
  <si>
    <t>-375249062</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</si>
  <si>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</si>
  <si>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OST</t>
  </si>
  <si>
    <t>Ostatní</t>
  </si>
  <si>
    <t>44</t>
  </si>
  <si>
    <t>7493351020</t>
  </si>
  <si>
    <t>Montáž elektrického ohřevu výhybek (EOV) kompletní topné soupravy na jednoduchou výhybku soustavy S49, R65 a UIC60 s poloměrem odbočení 190 m</t>
  </si>
  <si>
    <t>512</t>
  </si>
  <si>
    <t>1970073393</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</si>
  <si>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</si>
  <si>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45</t>
  </si>
  <si>
    <t>7493371010</t>
  </si>
  <si>
    <t>Demontáže zařízení na elektrickém ohřevu výhybek kompletní topné soupravy na výhybku tvaru 1:7,5-190, 1:9-190</t>
  </si>
  <si>
    <t>896407536</t>
  </si>
  <si>
    <t>Demontáže zařízení na elektrickém ohřevu výhybek kompletní topné soupravy na výhybku tvaru 1:7,5-190, 1:9-190 - veškeré výstroje EOV na výhybce, topných tyčí, připojovacích skříněk, napájecích kabelů, oddělovacích transformátorů</t>
  </si>
  <si>
    <t>46</t>
  </si>
  <si>
    <t>7497351560</t>
  </si>
  <si>
    <t>Montáž přímého ukolejnění na elektrizovaných tratích nebo v kolejových obvodech</t>
  </si>
  <si>
    <t>1551117845</t>
  </si>
  <si>
    <t>47</t>
  </si>
  <si>
    <t>7497371630</t>
  </si>
  <si>
    <t>Demontáže zařízení trakčního vedení svodu propojení nebo ukolejnění na elektrizovaných tratích nebo v kolejových obvodech</t>
  </si>
  <si>
    <t>-1834494159</t>
  </si>
  <si>
    <t>Demontáže zařízení trakčního vedení svodu propojení nebo ukolejnění na elektrizovaných tratích nebo v kolejových obvodech - demontáž stávajícího zařízení se všemi pomocnými doplňujícími úpravami</t>
  </si>
  <si>
    <t>48</t>
  </si>
  <si>
    <t>9902100100</t>
  </si>
  <si>
    <t>Doprava obousměrná (např. dodávek z vlastních zásob zhotovitele nebo objednatele nebo výzisku) mechanizací o nosnosti přes 3,5 t sypanin (kameniva, písku, suti, dlažebních kostek, atd.) do 10 km</t>
  </si>
  <si>
    <t>-184884853</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</si>
  <si>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</si>
  <si>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Poznámka k položce:_x000D_
Měrnou jednotkou je t přepravovaného materiálu._x000D_
Jedná se o dopravu vyjmutého a vloženého materiálu. _x000D_
</t>
  </si>
  <si>
    <t>49</t>
  </si>
  <si>
    <t>5955101005</t>
  </si>
  <si>
    <t>Kamenivo drcené štěrk frakce 31,5/63 třídy min. BII</t>
  </si>
  <si>
    <t>-109801574</t>
  </si>
  <si>
    <t>50</t>
  </si>
  <si>
    <t>5955101030</t>
  </si>
  <si>
    <t>Kamenivo drcené drť frakce 8/16</t>
  </si>
  <si>
    <t>-329499917</t>
  </si>
  <si>
    <t>51</t>
  </si>
  <si>
    <t>9902300400</t>
  </si>
  <si>
    <t>Doprava jednosměrná (např. nakupovaného materiálu) mechanizací o nosnosti přes 3,5 t sypanin (kameniva, písku, suti, dlažebních kostek, atd.) do 40 km</t>
  </si>
  <si>
    <t>405204561</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</si>
  <si>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</si>
  <si>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Přeprava kameniva.</t>
  </si>
  <si>
    <t>52</t>
  </si>
  <si>
    <t>9902400100</t>
  </si>
  <si>
    <t>Doprava jednosměrná (např. nakupovaného materiálu) mechanizací o nosnosti přes 3,5 t objemnějšího kusového materiálu (prefabrikátů, stožárů, výhybek, rozvaděčů, vybouraných hmot atd.) do 10 km</t>
  </si>
  <si>
    <t>1673367302</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</si>
  <si>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</si>
  <si>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Přeprava kolejnic a pojížděných součástí ve výhybkách.</t>
  </si>
  <si>
    <t>53</t>
  </si>
  <si>
    <t>9902900200</t>
  </si>
  <si>
    <t>Naložení objemnějšího kusového materiálu, vybouraných hmot</t>
  </si>
  <si>
    <t>332208180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</si>
  <si>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</si>
  <si>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položce:_x000D_
Naložení kolejnic a pojížděných součástí ve výhybkách.</t>
  </si>
  <si>
    <t>54</t>
  </si>
  <si>
    <t>9903100100</t>
  </si>
  <si>
    <t>Přeprava mechanizace na místo prováděných prací o hmotnosti do 12 t přes 50 do 100 km</t>
  </si>
  <si>
    <t>714361156</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</si>
  <si>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</si>
  <si>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Poznámka k položce:_x000D_
Mechanice pro převoz kusového materiálu a úpravu pláně.</t>
  </si>
  <si>
    <t>55</t>
  </si>
  <si>
    <t>9903200100</t>
  </si>
  <si>
    <t>Přeprava mechanizace na místo prováděných prací o hmotnosti přes 12 t přes 50 do 100 km</t>
  </si>
  <si>
    <t>-1908541663</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</si>
  <si>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</si>
  <si>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Poznámka k položce:_x000D_
Mechanizace na vyjmutí a vložení, úpravu štěrku a manipulaci.</t>
  </si>
  <si>
    <t>56</t>
  </si>
  <si>
    <t>9903200200</t>
  </si>
  <si>
    <t>Přeprava mechanizace na místo prováděných prací o hmotnosti přes 12 t do 200 km</t>
  </si>
  <si>
    <t>-943497292</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</si>
  <si>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</si>
  <si>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Poznámka k položce:_x000D_
Mechanizace na úpravu GPK a zřízení svarů odtavovací technologií.</t>
  </si>
  <si>
    <t>57</t>
  </si>
  <si>
    <t>9909000400</t>
  </si>
  <si>
    <t>Poplatek za likvidaci plastových součástí</t>
  </si>
  <si>
    <t>-1602673635</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</si>
  <si>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</si>
  <si>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VRN</t>
  </si>
  <si>
    <t>Vedlejší rozpočtové náklady</t>
  </si>
  <si>
    <t>SO 02 - Etapa 3 - práce SSZT</t>
  </si>
  <si>
    <t>7590145040</t>
  </si>
  <si>
    <t>Montáž závěru kabelového zabezpečovacího na zemní podpěru UKM 12</t>
  </si>
  <si>
    <t>1415602876</t>
  </si>
  <si>
    <t>Montáž závěru kabelového zabezpečovacího na zemní podpěru UKM 12 - úplná montáž závěru, zatažení kabelu, měření izolačního stavu, jednostranné číslování. Bez provedení zemních prací, zhotovení a zapojení kabelové formy</t>
  </si>
  <si>
    <t>7590147040</t>
  </si>
  <si>
    <t>Demontáž závěru kabelového zabezpečovacího na zemní podpěru UKM 12</t>
  </si>
  <si>
    <t>-818496981</t>
  </si>
  <si>
    <t>7590555136</t>
  </si>
  <si>
    <t>Montáž forma pro kabely TCEKPFLE, TCEKPFLEY, TCEKPFLEZE, TCEKPFLEZY do 7 P 1,0</t>
  </si>
  <si>
    <t>-687461037</t>
  </si>
  <si>
    <t>Montáž forma pro kabely TCEKPFLE, TCEKPFLEY, TCEKPFLEZE, TCEKPFLEZY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</si>
  <si>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7591015034</t>
  </si>
  <si>
    <t>Montáž elektromotorického přestavníku na výhybce s kontrolou jazyků s upevněním kloubovým na koleji</t>
  </si>
  <si>
    <t>-1729829078</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</si>
  <si>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</si>
  <si>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7591015044</t>
  </si>
  <si>
    <t>Montáž elektromotorického přestavníku na výhybce bez kontroly jazyků  s upevněním kloubovým na koleji</t>
  </si>
  <si>
    <t>1401539069</t>
  </si>
  <si>
    <t>Montáž elektromotorického přestavníku na výhybce bez kontroly jazyků  s upevněním kloubovým na koleji - připevnění přestavníku pomocí připevňovací soupravy a zatažení kabelu s kabelovou formou do kabelového závěru, mechanické přezkoušení chodu, opravný nátěr. Bez zemních prací</t>
  </si>
  <si>
    <t>7591015060</t>
  </si>
  <si>
    <t>Připojení elektromotorického přestavníku na výhybku bez kontroly jazyků</t>
  </si>
  <si>
    <t>-191815051</t>
  </si>
  <si>
    <t>Připojení elektromotorického přestavníku na výhybku bez kontroly jazyků - připojení a seřízení přestavníkové spojnice, montáž a seřízení kontrolního ústrojí</t>
  </si>
  <si>
    <t>7591015062</t>
  </si>
  <si>
    <t>Připojení elektromotorického přestavníku na výhybku s kontrolou jazyků</t>
  </si>
  <si>
    <t>659564</t>
  </si>
  <si>
    <t>Připojení elektromotorického přestavníku na výhybku s kontrolou jazyků - připojení a seřízení přestavníkové spojnice, montáž a seřízení kontrolního ústrojí</t>
  </si>
  <si>
    <t>7591017030</t>
  </si>
  <si>
    <t>Demontáž elektromotorického přestavníku z výhybky s kontrolou jazyků</t>
  </si>
  <si>
    <t>-2020565338</t>
  </si>
  <si>
    <t>7591017040</t>
  </si>
  <si>
    <t>Demontáž elektromotorického přestavníku z výhybky bez kontroly jazyků</t>
  </si>
  <si>
    <t>-103498338</t>
  </si>
  <si>
    <t>7591017060</t>
  </si>
  <si>
    <t>Odpojení elektromotorického přestavníku z výhybky</t>
  </si>
  <si>
    <t>-254983321</t>
  </si>
  <si>
    <t>7591035020</t>
  </si>
  <si>
    <t>Montáž kontrolní tyče kloubové krátké</t>
  </si>
  <si>
    <t>-1984553812</t>
  </si>
  <si>
    <t>7591035030</t>
  </si>
  <si>
    <t>Montáž kontrolní tyče kloubové dlouhé</t>
  </si>
  <si>
    <t>-387851166</t>
  </si>
  <si>
    <t>7591037020</t>
  </si>
  <si>
    <t>Demontáž kontrolní tyče kloubové krátké</t>
  </si>
  <si>
    <t>891084673</t>
  </si>
  <si>
    <t>7591037030</t>
  </si>
  <si>
    <t>Demontáž kontrolní tyče kloubové dlouhé</t>
  </si>
  <si>
    <t>484512684</t>
  </si>
  <si>
    <t>7591045010</t>
  </si>
  <si>
    <t>Seřízení kontrolních pravítek při nesprávné vůli kontrolních závor při nízké montáži</t>
  </si>
  <si>
    <t>-714927384</t>
  </si>
  <si>
    <t>7591055010</t>
  </si>
  <si>
    <t>Montáž krytu přestavníku úplného</t>
  </si>
  <si>
    <t>-1732322153</t>
  </si>
  <si>
    <t>7591057010</t>
  </si>
  <si>
    <t>Demontáž krytu přestavníku úplného</t>
  </si>
  <si>
    <t>-1327844236</t>
  </si>
  <si>
    <t>7591085030</t>
  </si>
  <si>
    <t>Montáž upevňovací soupravy kloubové s upevněním na koleji</t>
  </si>
  <si>
    <t>886654758</t>
  </si>
  <si>
    <t>7591085060</t>
  </si>
  <si>
    <t>Montáž ostatních náhradních dílů EP600 spojnice přestavníkové</t>
  </si>
  <si>
    <t>-276300158</t>
  </si>
  <si>
    <t>7591087030</t>
  </si>
  <si>
    <t>Demontáž upevňovací soupravy kloubové s upevněním na koleji</t>
  </si>
  <si>
    <t>-142544626</t>
  </si>
  <si>
    <t>7591087060</t>
  </si>
  <si>
    <t>Demontáž ostatních náhradních dílů EP600 spojnice přestavníkové</t>
  </si>
  <si>
    <t>714822544</t>
  </si>
  <si>
    <t>7591095010</t>
  </si>
  <si>
    <t>Dodatečná montáž ohrazení pro elekromotorický přestavník s plastovou ohrádkou</t>
  </si>
  <si>
    <t>580363284</t>
  </si>
  <si>
    <t>7592005074</t>
  </si>
  <si>
    <t>Montáž počítacího bodu počítače náprav SIEMENS</t>
  </si>
  <si>
    <t>-927092837</t>
  </si>
  <si>
    <t>Montáž počítacího bodu počítače náprav SIEMENS - uložení a připevnění na určené místo, seřízení polohy, přezkoušení</t>
  </si>
  <si>
    <t>7592007074</t>
  </si>
  <si>
    <t>Demontáž počítacího bodu počítače náprav SIEMENS</t>
  </si>
  <si>
    <t>-1297602165</t>
  </si>
  <si>
    <t>7594105016</t>
  </si>
  <si>
    <t>Odpojení a zpětné připojení lan ke kolejové skříni TJA</t>
  </si>
  <si>
    <t>2016465499</t>
  </si>
  <si>
    <t>Odpojení a zpětné připojení lan ke kolejové skříni TJA - včetně odpojení a připevnění lanového propojení na pražce nebo montážní trámky</t>
  </si>
  <si>
    <t>7594105272</t>
  </si>
  <si>
    <t>Montáž kosého lanového propojení P 70 301/1 střídavá a stejnosměrná trakce</t>
  </si>
  <si>
    <t>-1717940962</t>
  </si>
  <si>
    <t>Montáž kosého lanového propojení P 70 301/1 střídavá a stejnosměrná trakce - příčné nebo podélné propojení kolejnic přímých kolejí a na výhybkách; usazení pražců mezi souběžnými kolejemi nebo podél koleje; připevnění lanového propojení na pražce nebo montážní trámky</t>
  </si>
  <si>
    <t>7594105330</t>
  </si>
  <si>
    <t>Montáž lanového propojení kolejnicového na betonové pražce do 2,9 m</t>
  </si>
  <si>
    <t>-1145515869</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</si>
  <si>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</si>
  <si>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7594107272</t>
  </si>
  <si>
    <t>Demontáž kosého lanového propojení pro vystřídání fází střídavá a stejnosměrná trakce</t>
  </si>
  <si>
    <t>1528373826</t>
  </si>
  <si>
    <t>7594107310</t>
  </si>
  <si>
    <t>Demontáž kolejnicového lanového propojení z dřevěných pražců</t>
  </si>
  <si>
    <t>-1335617288</t>
  </si>
  <si>
    <t>7598095070</t>
  </si>
  <si>
    <t>Přezkoušení a regulace elektromotorového přestavníku</t>
  </si>
  <si>
    <t>101483250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</si>
  <si>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</si>
  <si>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7598095080</t>
  </si>
  <si>
    <t>Přezkoušení a regulace kolejových obvodů izolovaných</t>
  </si>
  <si>
    <t>1668016062</t>
  </si>
  <si>
    <t>Přezkoušení a regulace kolejových obvodů izolovaných - přeměření napětí na svorkách proudového zdroje a kolejového relé, regulování kolejových obvodů pří šuntováni předepsaným odporem, přezkoušení polarity bez šuntování</t>
  </si>
  <si>
    <t>7598095090</t>
  </si>
  <si>
    <t>Přezkoušení a regulace počítače náprav včetně vyhotovení protokolu za 1 úsek</t>
  </si>
  <si>
    <t>1630584874</t>
  </si>
  <si>
    <t>Přezkoušení a regulace počítače náprav včetně vyhotovení protokolu za 1 úsek - provedení příslušných měření, nastavení zařízení, přezkoušení funkce a vyhotovení protokolu</t>
  </si>
  <si>
    <t>7594110140</t>
  </si>
  <si>
    <t>Lanové propojení s kolíkovým ukončením KD 1xCu16/400 norma 703589001 (HM0404223430000)</t>
  </si>
  <si>
    <t>-310663071</t>
  </si>
  <si>
    <t>7590190190</t>
  </si>
  <si>
    <t>Ostatní Trám kotvící umělohmotný KUT (HM0321859999807)</t>
  </si>
  <si>
    <t>-2038100346</t>
  </si>
  <si>
    <t>7594110800</t>
  </si>
  <si>
    <t>Lanové propojení s kolíkovým ukončením LJI 2xFe20/240</t>
  </si>
  <si>
    <t>450275107</t>
  </si>
  <si>
    <t>7591050040</t>
  </si>
  <si>
    <t>Kryty Kryt kontrolních pravítek  (CV201555004)</t>
  </si>
  <si>
    <t>1618831158</t>
  </si>
  <si>
    <t>7591080780</t>
  </si>
  <si>
    <t>Ostatní náhradní díly EP600 Souprava připevňovací kloubová elmot.přestav. (CV030839011)</t>
  </si>
  <si>
    <t>484768228</t>
  </si>
  <si>
    <t>7591090110</t>
  </si>
  <si>
    <t>Díly pro zemní montáž přestavníků Ohrádka přestavníku POP KPS (HM0321859992206)</t>
  </si>
  <si>
    <t>-1048537260</t>
  </si>
  <si>
    <t>SO 03 - Etapa 3 - VON</t>
  </si>
  <si>
    <t>021211001</t>
  </si>
  <si>
    <t>Průzkumné práce pro opravy Doplňující laboratorní rozbor kontaminace zeminy nebo kol. lože</t>
  </si>
  <si>
    <t>-246847467</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</si>
  <si>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</si>
  <si>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</si>
  <si>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</si>
  <si>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</si>
  <si>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-2070227498</t>
  </si>
  <si>
    <t>022101011</t>
  </si>
  <si>
    <t>Geodetické práce Geodetické práce v průběhu opravy</t>
  </si>
  <si>
    <t>-1191608479</t>
  </si>
  <si>
    <t>022101021</t>
  </si>
  <si>
    <t>Geodetické práce Geodetické práce po ukončení opravy</t>
  </si>
  <si>
    <t>1932450055</t>
  </si>
  <si>
    <t>022111001</t>
  </si>
  <si>
    <t>Geodetické práce Kontrola PPK při směrové a výškové úpravě koleje zaměřením APK trať jednokolejná</t>
  </si>
  <si>
    <t>1150337286</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</si>
  <si>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</si>
  <si>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022121001</t>
  </si>
  <si>
    <t>Geodetické práce Diagnostika technické infrastruktury Vytýčení trasy inženýrských sítí</t>
  </si>
  <si>
    <t>1655000848</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</si>
  <si>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</si>
  <si>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</si>
  <si>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</si>
  <si>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</si>
  <si>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-241831303</t>
  </si>
  <si>
    <t>Poznámka k položce:_x000D_
Základna pro výpočet - ZRN</t>
  </si>
  <si>
    <t>032103001</t>
  </si>
  <si>
    <t>Územní vlivy ztížené dopravní podmínky</t>
  </si>
  <si>
    <t>1958465230</t>
  </si>
  <si>
    <t>033131001</t>
  </si>
  <si>
    <t>Provozní vlivy Organizační zajištění prací při zřizování a udržování BK kolejí a výhybek</t>
  </si>
  <si>
    <t>1227958426</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</si>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</sst>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6" fillId="0" borderId="0" applyNumberFormat="0" applyFill="0" applyBorder="0" applyAlignment="0" applyProtection="0"/>
  </cellStyleXfs>
  <cellXfs count="27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3" fillId="0" borderId="0" xfId="0" applyFont="1" applyAlignment="1" applyProtection="1">
      <alignment vertical="center" wrapText="1"/>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8" fillId="0" borderId="19" xfId="0" applyFont="1" applyBorder="1" applyAlignment="1" applyProtection="1"/>
    <xf numFmtId="0" fontId="8" fillId="0" borderId="20" xfId="0" applyFont="1" applyBorder="1" applyAlignment="1" applyProtection="1"/>
    <xf numFmtId="166" fontId="8" fillId="0" borderId="20" xfId="0" applyNumberFormat="1" applyFont="1" applyBorder="1" applyAlignment="1" applyProtection="1"/>
    <xf numFmtId="166" fontId="8" fillId="0" borderId="21" xfId="0" applyNumberFormat="1" applyFont="1" applyBorder="1" applyAlignment="1" applyProtection="1"/>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9" fillId="2" borderId="22" xfId="0" applyNumberFormat="1" applyFont="1" applyFill="1" applyBorder="1" applyAlignment="1" applyProtection="1">
      <alignment vertical="center"/>
      <protection locked="0"/>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0" fillId="0" borderId="0" xfId="0"/>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9"/>
  <sheetViews>
    <sheetView showGridLines="0" tabSelected="1" workbookViewId="0">
      <selection activeCell="AN8" sqref="AN8"/>
    </sheetView>
  </sheetViews>
  <sheetFormatPr defaultRowHeight="10"/>
  <cols>
    <col min="1" max="1" width="8.33203125" style="1" customWidth="1"/>
    <col min="2" max="2" width="1.6640625" style="1" customWidth="1"/>
    <col min="3" max="3" width="4.109375" style="1" customWidth="1"/>
    <col min="4" max="33" width="2.6640625" style="1" customWidth="1"/>
    <col min="34" max="34" width="3.33203125" style="1" customWidth="1"/>
    <col min="35" max="35" width="31.6640625" style="1" customWidth="1"/>
    <col min="36" max="37" width="2.44140625" style="1" customWidth="1"/>
    <col min="38" max="38" width="8.33203125" style="1" customWidth="1"/>
    <col min="39" max="39" width="3.33203125" style="1" customWidth="1"/>
    <col min="40" max="40" width="13.33203125" style="1" customWidth="1"/>
    <col min="41" max="41" width="7.44140625" style="1" customWidth="1"/>
    <col min="42" max="42" width="4.109375" style="1" customWidth="1"/>
    <col min="43" max="43" width="15.6640625" style="1" hidden="1" customWidth="1"/>
    <col min="44" max="44" width="13.6640625" style="1" customWidth="1"/>
    <col min="45" max="47" width="25.88671875" style="1" hidden="1" customWidth="1"/>
    <col min="48" max="49" width="21.6640625" style="1" hidden="1" customWidth="1"/>
    <col min="50" max="51" width="25" style="1" hidden="1" customWidth="1"/>
    <col min="52" max="52" width="21.6640625" style="1" hidden="1" customWidth="1"/>
    <col min="53" max="53" width="19.109375" style="1" hidden="1" customWidth="1"/>
    <col min="54" max="54" width="25" style="1" hidden="1" customWidth="1"/>
    <col min="55" max="55" width="21.6640625" style="1" hidden="1" customWidth="1"/>
    <col min="56" max="56" width="19.109375" style="1" hidden="1" customWidth="1"/>
    <col min="57" max="57" width="66.44140625" style="1" customWidth="1"/>
    <col min="71" max="91" width="9.33203125" style="1" hidden="1"/>
  </cols>
  <sheetData>
    <row r="1" spans="1:74">
      <c r="A1" s="13" t="s">
        <v>0</v>
      </c>
      <c r="AZ1" s="13" t="s">
        <v>1</v>
      </c>
      <c r="BA1" s="13" t="s">
        <v>2</v>
      </c>
      <c r="BB1" s="13" t="s">
        <v>3</v>
      </c>
      <c r="BT1" s="13" t="s">
        <v>4</v>
      </c>
      <c r="BU1" s="13" t="s">
        <v>4</v>
      </c>
      <c r="BV1" s="13" t="s">
        <v>5</v>
      </c>
    </row>
    <row r="2" spans="1:74" s="1" customFormat="1" ht="36.9" customHeight="1">
      <c r="AR2" s="246"/>
      <c r="AS2" s="246"/>
      <c r="AT2" s="246"/>
      <c r="AU2" s="246"/>
      <c r="AV2" s="246"/>
      <c r="AW2" s="246"/>
      <c r="AX2" s="246"/>
      <c r="AY2" s="246"/>
      <c r="AZ2" s="246"/>
      <c r="BA2" s="246"/>
      <c r="BB2" s="246"/>
      <c r="BC2" s="246"/>
      <c r="BD2" s="246"/>
      <c r="BE2" s="246"/>
      <c r="BS2" s="14" t="s">
        <v>6</v>
      </c>
      <c r="BT2" s="14" t="s">
        <v>7</v>
      </c>
    </row>
    <row r="3" spans="1:74" s="1" customFormat="1" ht="6.9"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227" t="s">
        <v>14</v>
      </c>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19"/>
      <c r="AQ5" s="19"/>
      <c r="AR5" s="17"/>
      <c r="BE5" s="224" t="s">
        <v>15</v>
      </c>
      <c r="BS5" s="14" t="s">
        <v>6</v>
      </c>
    </row>
    <row r="6" spans="1:74" s="1" customFormat="1" ht="36.9" customHeight="1">
      <c r="B6" s="18"/>
      <c r="C6" s="19"/>
      <c r="D6" s="25" t="s">
        <v>16</v>
      </c>
      <c r="E6" s="19"/>
      <c r="F6" s="19"/>
      <c r="G6" s="19"/>
      <c r="H6" s="19"/>
      <c r="I6" s="19"/>
      <c r="J6" s="19"/>
      <c r="K6" s="229" t="s">
        <v>17</v>
      </c>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c r="AP6" s="19"/>
      <c r="AQ6" s="19"/>
      <c r="AR6" s="17"/>
      <c r="BE6" s="225"/>
      <c r="BS6" s="14" t="s">
        <v>6</v>
      </c>
    </row>
    <row r="7" spans="1:74" s="1" customFormat="1" ht="12" customHeight="1">
      <c r="B7" s="18"/>
      <c r="C7" s="19"/>
      <c r="D7" s="26"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6" t="s">
        <v>19</v>
      </c>
      <c r="AL7" s="19"/>
      <c r="AM7" s="19"/>
      <c r="AN7" s="24" t="s">
        <v>1</v>
      </c>
      <c r="AO7" s="19"/>
      <c r="AP7" s="19"/>
      <c r="AQ7" s="19"/>
      <c r="AR7" s="17"/>
      <c r="BE7" s="225"/>
      <c r="BS7" s="14" t="s">
        <v>6</v>
      </c>
    </row>
    <row r="8" spans="1:74" s="1" customFormat="1" ht="12" customHeight="1">
      <c r="B8" s="18"/>
      <c r="C8" s="19"/>
      <c r="D8" s="26"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22</v>
      </c>
      <c r="AL8" s="19"/>
      <c r="AM8" s="19"/>
      <c r="AN8" s="27"/>
      <c r="AO8" s="19"/>
      <c r="AP8" s="19"/>
      <c r="AQ8" s="19"/>
      <c r="AR8" s="17"/>
      <c r="BE8" s="225"/>
      <c r="BS8" s="14" t="s">
        <v>6</v>
      </c>
    </row>
    <row r="9" spans="1:74"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25"/>
      <c r="BS9" s="14" t="s">
        <v>6</v>
      </c>
    </row>
    <row r="10" spans="1:74" s="1" customFormat="1" ht="12" customHeight="1">
      <c r="B10" s="18"/>
      <c r="C10" s="19"/>
      <c r="D10" s="26" t="s">
        <v>23</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24</v>
      </c>
      <c r="AL10" s="19"/>
      <c r="AM10" s="19"/>
      <c r="AN10" s="24" t="s">
        <v>1</v>
      </c>
      <c r="AO10" s="19"/>
      <c r="AP10" s="19"/>
      <c r="AQ10" s="19"/>
      <c r="AR10" s="17"/>
      <c r="BE10" s="225"/>
      <c r="BS10" s="14" t="s">
        <v>6</v>
      </c>
    </row>
    <row r="11" spans="1:74" s="1" customFormat="1" ht="18.5" customHeight="1">
      <c r="B11" s="18"/>
      <c r="C11" s="19"/>
      <c r="D11" s="19"/>
      <c r="E11" s="24" t="s">
        <v>21</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25</v>
      </c>
      <c r="AL11" s="19"/>
      <c r="AM11" s="19"/>
      <c r="AN11" s="24" t="s">
        <v>1</v>
      </c>
      <c r="AO11" s="19"/>
      <c r="AP11" s="19"/>
      <c r="AQ11" s="19"/>
      <c r="AR11" s="17"/>
      <c r="BE11" s="225"/>
      <c r="BS11" s="14" t="s">
        <v>6</v>
      </c>
    </row>
    <row r="12" spans="1:74" s="1" customFormat="1" ht="6.9"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25"/>
      <c r="BS12" s="14" t="s">
        <v>6</v>
      </c>
    </row>
    <row r="13" spans="1:74" s="1" customFormat="1" ht="12" customHeight="1">
      <c r="B13" s="18"/>
      <c r="C13" s="19"/>
      <c r="D13" s="26" t="s">
        <v>26</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24</v>
      </c>
      <c r="AL13" s="19"/>
      <c r="AM13" s="19"/>
      <c r="AN13" s="28" t="s">
        <v>27</v>
      </c>
      <c r="AO13" s="19"/>
      <c r="AP13" s="19"/>
      <c r="AQ13" s="19"/>
      <c r="AR13" s="17"/>
      <c r="BE13" s="225"/>
      <c r="BS13" s="14" t="s">
        <v>6</v>
      </c>
    </row>
    <row r="14" spans="1:74" ht="12.5">
      <c r="B14" s="18"/>
      <c r="C14" s="19"/>
      <c r="D14" s="19"/>
      <c r="E14" s="230" t="s">
        <v>27</v>
      </c>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6" t="s">
        <v>25</v>
      </c>
      <c r="AL14" s="19"/>
      <c r="AM14" s="19"/>
      <c r="AN14" s="28" t="s">
        <v>27</v>
      </c>
      <c r="AO14" s="19"/>
      <c r="AP14" s="19"/>
      <c r="AQ14" s="19"/>
      <c r="AR14" s="17"/>
      <c r="BE14" s="225"/>
      <c r="BS14" s="14" t="s">
        <v>6</v>
      </c>
    </row>
    <row r="15" spans="1:74" s="1" customFormat="1" ht="6.9"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25"/>
      <c r="BS15" s="14" t="s">
        <v>4</v>
      </c>
    </row>
    <row r="16" spans="1:74" s="1" customFormat="1" ht="12" customHeight="1">
      <c r="B16" s="18"/>
      <c r="C16" s="19"/>
      <c r="D16" s="26" t="s">
        <v>28</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24</v>
      </c>
      <c r="AL16" s="19"/>
      <c r="AM16" s="19"/>
      <c r="AN16" s="24" t="s">
        <v>1</v>
      </c>
      <c r="AO16" s="19"/>
      <c r="AP16" s="19"/>
      <c r="AQ16" s="19"/>
      <c r="AR16" s="17"/>
      <c r="BE16" s="225"/>
      <c r="BS16" s="14" t="s">
        <v>4</v>
      </c>
    </row>
    <row r="17" spans="1:71" s="1" customFormat="1" ht="18.5" customHeight="1">
      <c r="B17" s="18"/>
      <c r="C17" s="19"/>
      <c r="D17" s="19"/>
      <c r="E17" s="24" t="s">
        <v>21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25</v>
      </c>
      <c r="AL17" s="19"/>
      <c r="AM17" s="19"/>
      <c r="AN17" s="24" t="s">
        <v>1</v>
      </c>
      <c r="AO17" s="19"/>
      <c r="AP17" s="19"/>
      <c r="AQ17" s="19"/>
      <c r="AR17" s="17"/>
      <c r="BE17" s="225"/>
      <c r="BS17" s="14" t="s">
        <v>29</v>
      </c>
    </row>
    <row r="18" spans="1:71" s="1" customFormat="1" ht="6.9"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25"/>
      <c r="BS18" s="14" t="s">
        <v>6</v>
      </c>
    </row>
    <row r="19" spans="1:71" s="1" customFormat="1" ht="12" customHeight="1">
      <c r="B19" s="18"/>
      <c r="C19" s="19"/>
      <c r="D19" s="26" t="s">
        <v>30</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24</v>
      </c>
      <c r="AL19" s="19"/>
      <c r="AM19" s="19"/>
      <c r="AN19" s="24" t="s">
        <v>1</v>
      </c>
      <c r="AO19" s="19"/>
      <c r="AP19" s="19"/>
      <c r="AQ19" s="19"/>
      <c r="AR19" s="17"/>
      <c r="BE19" s="225"/>
      <c r="BS19" s="14" t="s">
        <v>6</v>
      </c>
    </row>
    <row r="20" spans="1:71" s="1" customFormat="1" ht="18.5" customHeight="1">
      <c r="B20" s="18"/>
      <c r="C20" s="19"/>
      <c r="D20" s="19"/>
      <c r="E20" s="24" t="s">
        <v>21</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25</v>
      </c>
      <c r="AL20" s="19"/>
      <c r="AM20" s="19"/>
      <c r="AN20" s="24" t="s">
        <v>1</v>
      </c>
      <c r="AO20" s="19"/>
      <c r="AP20" s="19"/>
      <c r="AQ20" s="19"/>
      <c r="AR20" s="17"/>
      <c r="BE20" s="225"/>
      <c r="BS20" s="14" t="s">
        <v>29</v>
      </c>
    </row>
    <row r="21" spans="1:71" s="1" customFormat="1" ht="6.9"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25"/>
    </row>
    <row r="22" spans="1:71" s="1" customFormat="1" ht="12" customHeight="1">
      <c r="B22" s="18"/>
      <c r="C22" s="19"/>
      <c r="D22" s="26" t="s">
        <v>31</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25"/>
    </row>
    <row r="23" spans="1:71" s="1" customFormat="1" ht="16.5" customHeight="1">
      <c r="B23" s="18"/>
      <c r="C23" s="19"/>
      <c r="D23" s="19"/>
      <c r="E23" s="232" t="s">
        <v>1</v>
      </c>
      <c r="F23" s="232"/>
      <c r="G23" s="232"/>
      <c r="H23" s="232"/>
      <c r="I23" s="232"/>
      <c r="J23" s="232"/>
      <c r="K23" s="232"/>
      <c r="L23" s="232"/>
      <c r="M23" s="232"/>
      <c r="N23" s="232"/>
      <c r="O23" s="232"/>
      <c r="P23" s="232"/>
      <c r="Q23" s="232"/>
      <c r="R23" s="232"/>
      <c r="S23" s="232"/>
      <c r="T23" s="232"/>
      <c r="U23" s="232"/>
      <c r="V23" s="232"/>
      <c r="W23" s="232"/>
      <c r="X23" s="232"/>
      <c r="Y23" s="232"/>
      <c r="Z23" s="232"/>
      <c r="AA23" s="232"/>
      <c r="AB23" s="232"/>
      <c r="AC23" s="232"/>
      <c r="AD23" s="232"/>
      <c r="AE23" s="232"/>
      <c r="AF23" s="232"/>
      <c r="AG23" s="232"/>
      <c r="AH23" s="232"/>
      <c r="AI23" s="232"/>
      <c r="AJ23" s="232"/>
      <c r="AK23" s="232"/>
      <c r="AL23" s="232"/>
      <c r="AM23" s="232"/>
      <c r="AN23" s="232"/>
      <c r="AO23" s="19"/>
      <c r="AP23" s="19"/>
      <c r="AQ23" s="19"/>
      <c r="AR23" s="17"/>
      <c r="BE23" s="225"/>
    </row>
    <row r="24" spans="1:71" s="1" customFormat="1" ht="6.9"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25"/>
    </row>
    <row r="25" spans="1:71" s="1" customFormat="1" ht="6.9"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25"/>
    </row>
    <row r="26" spans="1:71" s="2" customFormat="1" ht="26" customHeight="1">
      <c r="A26" s="31"/>
      <c r="B26" s="32"/>
      <c r="C26" s="33"/>
      <c r="D26" s="34" t="s">
        <v>32</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33">
        <f>ROUND(AG94,2)</f>
        <v>0</v>
      </c>
      <c r="AL26" s="234"/>
      <c r="AM26" s="234"/>
      <c r="AN26" s="234"/>
      <c r="AO26" s="234"/>
      <c r="AP26" s="33"/>
      <c r="AQ26" s="33"/>
      <c r="AR26" s="36"/>
      <c r="BE26" s="225"/>
    </row>
    <row r="27" spans="1:71" s="2" customFormat="1" ht="6.9"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25"/>
    </row>
    <row r="28" spans="1:71" s="2" customFormat="1" ht="12.5">
      <c r="A28" s="31"/>
      <c r="B28" s="32"/>
      <c r="C28" s="33"/>
      <c r="D28" s="33"/>
      <c r="E28" s="33"/>
      <c r="F28" s="33"/>
      <c r="G28" s="33"/>
      <c r="H28" s="33"/>
      <c r="I28" s="33"/>
      <c r="J28" s="33"/>
      <c r="K28" s="33"/>
      <c r="L28" s="235" t="s">
        <v>33</v>
      </c>
      <c r="M28" s="235"/>
      <c r="N28" s="235"/>
      <c r="O28" s="235"/>
      <c r="P28" s="235"/>
      <c r="Q28" s="33"/>
      <c r="R28" s="33"/>
      <c r="S28" s="33"/>
      <c r="T28" s="33"/>
      <c r="U28" s="33"/>
      <c r="V28" s="33"/>
      <c r="W28" s="235" t="s">
        <v>34</v>
      </c>
      <c r="X28" s="235"/>
      <c r="Y28" s="235"/>
      <c r="Z28" s="235"/>
      <c r="AA28" s="235"/>
      <c r="AB28" s="235"/>
      <c r="AC28" s="235"/>
      <c r="AD28" s="235"/>
      <c r="AE28" s="235"/>
      <c r="AF28" s="33"/>
      <c r="AG28" s="33"/>
      <c r="AH28" s="33"/>
      <c r="AI28" s="33"/>
      <c r="AJ28" s="33"/>
      <c r="AK28" s="235" t="s">
        <v>35</v>
      </c>
      <c r="AL28" s="235"/>
      <c r="AM28" s="235"/>
      <c r="AN28" s="235"/>
      <c r="AO28" s="235"/>
      <c r="AP28" s="33"/>
      <c r="AQ28" s="33"/>
      <c r="AR28" s="36"/>
      <c r="BE28" s="225"/>
    </row>
    <row r="29" spans="1:71" s="3" customFormat="1" ht="14.4" customHeight="1">
      <c r="B29" s="37"/>
      <c r="C29" s="38"/>
      <c r="D29" s="26" t="s">
        <v>36</v>
      </c>
      <c r="E29" s="38"/>
      <c r="F29" s="26" t="s">
        <v>37</v>
      </c>
      <c r="G29" s="38"/>
      <c r="H29" s="38"/>
      <c r="I29" s="38"/>
      <c r="J29" s="38"/>
      <c r="K29" s="38"/>
      <c r="L29" s="223">
        <v>0.21</v>
      </c>
      <c r="M29" s="222"/>
      <c r="N29" s="222"/>
      <c r="O29" s="222"/>
      <c r="P29" s="222"/>
      <c r="Q29" s="38"/>
      <c r="R29" s="38"/>
      <c r="S29" s="38"/>
      <c r="T29" s="38"/>
      <c r="U29" s="38"/>
      <c r="V29" s="38"/>
      <c r="W29" s="221">
        <f>ROUND(AZ94, 2)</f>
        <v>0</v>
      </c>
      <c r="X29" s="222"/>
      <c r="Y29" s="222"/>
      <c r="Z29" s="222"/>
      <c r="AA29" s="222"/>
      <c r="AB29" s="222"/>
      <c r="AC29" s="222"/>
      <c r="AD29" s="222"/>
      <c r="AE29" s="222"/>
      <c r="AF29" s="38"/>
      <c r="AG29" s="38"/>
      <c r="AH29" s="38"/>
      <c r="AI29" s="38"/>
      <c r="AJ29" s="38"/>
      <c r="AK29" s="221">
        <f>ROUND(AV94, 2)</f>
        <v>0</v>
      </c>
      <c r="AL29" s="222"/>
      <c r="AM29" s="222"/>
      <c r="AN29" s="222"/>
      <c r="AO29" s="222"/>
      <c r="AP29" s="38"/>
      <c r="AQ29" s="38"/>
      <c r="AR29" s="39"/>
      <c r="BE29" s="226"/>
    </row>
    <row r="30" spans="1:71" s="3" customFormat="1" ht="14.4" customHeight="1">
      <c r="B30" s="37"/>
      <c r="C30" s="38"/>
      <c r="D30" s="38"/>
      <c r="E30" s="38"/>
      <c r="F30" s="26" t="s">
        <v>38</v>
      </c>
      <c r="G30" s="38"/>
      <c r="H30" s="38"/>
      <c r="I30" s="38"/>
      <c r="J30" s="38"/>
      <c r="K30" s="38"/>
      <c r="L30" s="223">
        <v>0.15</v>
      </c>
      <c r="M30" s="222"/>
      <c r="N30" s="222"/>
      <c r="O30" s="222"/>
      <c r="P30" s="222"/>
      <c r="Q30" s="38"/>
      <c r="R30" s="38"/>
      <c r="S30" s="38"/>
      <c r="T30" s="38"/>
      <c r="U30" s="38"/>
      <c r="V30" s="38"/>
      <c r="W30" s="221">
        <f>ROUND(BA94, 2)</f>
        <v>0</v>
      </c>
      <c r="X30" s="222"/>
      <c r="Y30" s="222"/>
      <c r="Z30" s="222"/>
      <c r="AA30" s="222"/>
      <c r="AB30" s="222"/>
      <c r="AC30" s="222"/>
      <c r="AD30" s="222"/>
      <c r="AE30" s="222"/>
      <c r="AF30" s="38"/>
      <c r="AG30" s="38"/>
      <c r="AH30" s="38"/>
      <c r="AI30" s="38"/>
      <c r="AJ30" s="38"/>
      <c r="AK30" s="221">
        <f>ROUND(AW94, 2)</f>
        <v>0</v>
      </c>
      <c r="AL30" s="222"/>
      <c r="AM30" s="222"/>
      <c r="AN30" s="222"/>
      <c r="AO30" s="222"/>
      <c r="AP30" s="38"/>
      <c r="AQ30" s="38"/>
      <c r="AR30" s="39"/>
      <c r="BE30" s="226"/>
    </row>
    <row r="31" spans="1:71" s="3" customFormat="1" ht="14.4" hidden="1" customHeight="1">
      <c r="B31" s="37"/>
      <c r="C31" s="38"/>
      <c r="D31" s="38"/>
      <c r="E31" s="38"/>
      <c r="F31" s="26" t="s">
        <v>39</v>
      </c>
      <c r="G31" s="38"/>
      <c r="H31" s="38"/>
      <c r="I31" s="38"/>
      <c r="J31" s="38"/>
      <c r="K31" s="38"/>
      <c r="L31" s="223">
        <v>0.21</v>
      </c>
      <c r="M31" s="222"/>
      <c r="N31" s="222"/>
      <c r="O31" s="222"/>
      <c r="P31" s="222"/>
      <c r="Q31" s="38"/>
      <c r="R31" s="38"/>
      <c r="S31" s="38"/>
      <c r="T31" s="38"/>
      <c r="U31" s="38"/>
      <c r="V31" s="38"/>
      <c r="W31" s="221">
        <f>ROUND(BB94, 2)</f>
        <v>0</v>
      </c>
      <c r="X31" s="222"/>
      <c r="Y31" s="222"/>
      <c r="Z31" s="222"/>
      <c r="AA31" s="222"/>
      <c r="AB31" s="222"/>
      <c r="AC31" s="222"/>
      <c r="AD31" s="222"/>
      <c r="AE31" s="222"/>
      <c r="AF31" s="38"/>
      <c r="AG31" s="38"/>
      <c r="AH31" s="38"/>
      <c r="AI31" s="38"/>
      <c r="AJ31" s="38"/>
      <c r="AK31" s="221">
        <v>0</v>
      </c>
      <c r="AL31" s="222"/>
      <c r="AM31" s="222"/>
      <c r="AN31" s="222"/>
      <c r="AO31" s="222"/>
      <c r="AP31" s="38"/>
      <c r="AQ31" s="38"/>
      <c r="AR31" s="39"/>
      <c r="BE31" s="226"/>
    </row>
    <row r="32" spans="1:71" s="3" customFormat="1" ht="14.4" hidden="1" customHeight="1">
      <c r="B32" s="37"/>
      <c r="C32" s="38"/>
      <c r="D32" s="38"/>
      <c r="E32" s="38"/>
      <c r="F32" s="26" t="s">
        <v>40</v>
      </c>
      <c r="G32" s="38"/>
      <c r="H32" s="38"/>
      <c r="I32" s="38"/>
      <c r="J32" s="38"/>
      <c r="K32" s="38"/>
      <c r="L32" s="223">
        <v>0.15</v>
      </c>
      <c r="M32" s="222"/>
      <c r="N32" s="222"/>
      <c r="O32" s="222"/>
      <c r="P32" s="222"/>
      <c r="Q32" s="38"/>
      <c r="R32" s="38"/>
      <c r="S32" s="38"/>
      <c r="T32" s="38"/>
      <c r="U32" s="38"/>
      <c r="V32" s="38"/>
      <c r="W32" s="221">
        <f>ROUND(BC94, 2)</f>
        <v>0</v>
      </c>
      <c r="X32" s="222"/>
      <c r="Y32" s="222"/>
      <c r="Z32" s="222"/>
      <c r="AA32" s="222"/>
      <c r="AB32" s="222"/>
      <c r="AC32" s="222"/>
      <c r="AD32" s="222"/>
      <c r="AE32" s="222"/>
      <c r="AF32" s="38"/>
      <c r="AG32" s="38"/>
      <c r="AH32" s="38"/>
      <c r="AI32" s="38"/>
      <c r="AJ32" s="38"/>
      <c r="AK32" s="221">
        <v>0</v>
      </c>
      <c r="AL32" s="222"/>
      <c r="AM32" s="222"/>
      <c r="AN32" s="222"/>
      <c r="AO32" s="222"/>
      <c r="AP32" s="38"/>
      <c r="AQ32" s="38"/>
      <c r="AR32" s="39"/>
      <c r="BE32" s="226"/>
    </row>
    <row r="33" spans="1:57" s="3" customFormat="1" ht="14.4" hidden="1" customHeight="1">
      <c r="B33" s="37"/>
      <c r="C33" s="38"/>
      <c r="D33" s="38"/>
      <c r="E33" s="38"/>
      <c r="F33" s="26" t="s">
        <v>41</v>
      </c>
      <c r="G33" s="38"/>
      <c r="H33" s="38"/>
      <c r="I33" s="38"/>
      <c r="J33" s="38"/>
      <c r="K33" s="38"/>
      <c r="L33" s="223">
        <v>0</v>
      </c>
      <c r="M33" s="222"/>
      <c r="N33" s="222"/>
      <c r="O33" s="222"/>
      <c r="P33" s="222"/>
      <c r="Q33" s="38"/>
      <c r="R33" s="38"/>
      <c r="S33" s="38"/>
      <c r="T33" s="38"/>
      <c r="U33" s="38"/>
      <c r="V33" s="38"/>
      <c r="W33" s="221">
        <f>ROUND(BD94, 2)</f>
        <v>0</v>
      </c>
      <c r="X33" s="222"/>
      <c r="Y33" s="222"/>
      <c r="Z33" s="222"/>
      <c r="AA33" s="222"/>
      <c r="AB33" s="222"/>
      <c r="AC33" s="222"/>
      <c r="AD33" s="222"/>
      <c r="AE33" s="222"/>
      <c r="AF33" s="38"/>
      <c r="AG33" s="38"/>
      <c r="AH33" s="38"/>
      <c r="AI33" s="38"/>
      <c r="AJ33" s="38"/>
      <c r="AK33" s="221">
        <v>0</v>
      </c>
      <c r="AL33" s="222"/>
      <c r="AM33" s="222"/>
      <c r="AN33" s="222"/>
      <c r="AO33" s="222"/>
      <c r="AP33" s="38"/>
      <c r="AQ33" s="38"/>
      <c r="AR33" s="39"/>
      <c r="BE33" s="226"/>
    </row>
    <row r="34" spans="1:57" s="2" customFormat="1" ht="6.9"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25"/>
    </row>
    <row r="35" spans="1:57" s="2" customFormat="1" ht="26" customHeight="1">
      <c r="A35" s="31"/>
      <c r="B35" s="32"/>
      <c r="C35" s="40"/>
      <c r="D35" s="41" t="s">
        <v>42</v>
      </c>
      <c r="E35" s="42"/>
      <c r="F35" s="42"/>
      <c r="G35" s="42"/>
      <c r="H35" s="42"/>
      <c r="I35" s="42"/>
      <c r="J35" s="42"/>
      <c r="K35" s="42"/>
      <c r="L35" s="42"/>
      <c r="M35" s="42"/>
      <c r="N35" s="42"/>
      <c r="O35" s="42"/>
      <c r="P35" s="42"/>
      <c r="Q35" s="42"/>
      <c r="R35" s="42"/>
      <c r="S35" s="42"/>
      <c r="T35" s="43" t="s">
        <v>43</v>
      </c>
      <c r="U35" s="42"/>
      <c r="V35" s="42"/>
      <c r="W35" s="42"/>
      <c r="X35" s="258" t="s">
        <v>44</v>
      </c>
      <c r="Y35" s="259"/>
      <c r="Z35" s="259"/>
      <c r="AA35" s="259"/>
      <c r="AB35" s="259"/>
      <c r="AC35" s="42"/>
      <c r="AD35" s="42"/>
      <c r="AE35" s="42"/>
      <c r="AF35" s="42"/>
      <c r="AG35" s="42"/>
      <c r="AH35" s="42"/>
      <c r="AI35" s="42"/>
      <c r="AJ35" s="42"/>
      <c r="AK35" s="260">
        <f>SUM(AK26:AK33)</f>
        <v>0</v>
      </c>
      <c r="AL35" s="259"/>
      <c r="AM35" s="259"/>
      <c r="AN35" s="259"/>
      <c r="AO35" s="261"/>
      <c r="AP35" s="40"/>
      <c r="AQ35" s="40"/>
      <c r="AR35" s="36"/>
      <c r="BE35" s="31"/>
    </row>
    <row r="36" spans="1:57" s="2" customFormat="1" ht="6.9"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14.4" customHeight="1">
      <c r="A37" s="31"/>
      <c r="B37" s="32"/>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6"/>
      <c r="BE37" s="31"/>
    </row>
    <row r="38" spans="1:57"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 customHeight="1">
      <c r="B49" s="44"/>
      <c r="C49" s="45"/>
      <c r="D49" s="46" t="s">
        <v>45</v>
      </c>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6" t="s">
        <v>46</v>
      </c>
      <c r="AI49" s="47"/>
      <c r="AJ49" s="47"/>
      <c r="AK49" s="47"/>
      <c r="AL49" s="47"/>
      <c r="AM49" s="47"/>
      <c r="AN49" s="47"/>
      <c r="AO49" s="47"/>
      <c r="AP49" s="45"/>
      <c r="AQ49" s="45"/>
      <c r="AR49" s="48"/>
    </row>
    <row r="50" spans="1:57">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ht="12.5">
      <c r="A60" s="31"/>
      <c r="B60" s="32"/>
      <c r="C60" s="33"/>
      <c r="D60" s="49" t="s">
        <v>47</v>
      </c>
      <c r="E60" s="35"/>
      <c r="F60" s="35"/>
      <c r="G60" s="35"/>
      <c r="H60" s="35"/>
      <c r="I60" s="35"/>
      <c r="J60" s="35"/>
      <c r="K60" s="35"/>
      <c r="L60" s="35"/>
      <c r="M60" s="35"/>
      <c r="N60" s="35"/>
      <c r="O60" s="35"/>
      <c r="P60" s="35"/>
      <c r="Q60" s="35"/>
      <c r="R60" s="35"/>
      <c r="S60" s="35"/>
      <c r="T60" s="35"/>
      <c r="U60" s="35"/>
      <c r="V60" s="49" t="s">
        <v>48</v>
      </c>
      <c r="W60" s="35"/>
      <c r="X60" s="35"/>
      <c r="Y60" s="35"/>
      <c r="Z60" s="35"/>
      <c r="AA60" s="35"/>
      <c r="AB60" s="35"/>
      <c r="AC60" s="35"/>
      <c r="AD60" s="35"/>
      <c r="AE60" s="35"/>
      <c r="AF60" s="35"/>
      <c r="AG60" s="35"/>
      <c r="AH60" s="49" t="s">
        <v>47</v>
      </c>
      <c r="AI60" s="35"/>
      <c r="AJ60" s="35"/>
      <c r="AK60" s="35"/>
      <c r="AL60" s="35"/>
      <c r="AM60" s="49" t="s">
        <v>48</v>
      </c>
      <c r="AN60" s="35"/>
      <c r="AO60" s="35"/>
      <c r="AP60" s="33"/>
      <c r="AQ60" s="33"/>
      <c r="AR60" s="36"/>
      <c r="BE60" s="31"/>
    </row>
    <row r="61" spans="1:57">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ht="13">
      <c r="A64" s="31"/>
      <c r="B64" s="32"/>
      <c r="C64" s="33"/>
      <c r="D64" s="46" t="s">
        <v>49</v>
      </c>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46" t="s">
        <v>50</v>
      </c>
      <c r="AI64" s="50"/>
      <c r="AJ64" s="50"/>
      <c r="AK64" s="50"/>
      <c r="AL64" s="50"/>
      <c r="AM64" s="50"/>
      <c r="AN64" s="50"/>
      <c r="AO64" s="50"/>
      <c r="AP64" s="33"/>
      <c r="AQ64" s="33"/>
      <c r="AR64" s="36"/>
      <c r="BE64" s="31"/>
    </row>
    <row r="65" spans="1:57">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ht="12.5">
      <c r="A75" s="31"/>
      <c r="B75" s="32"/>
      <c r="C75" s="33"/>
      <c r="D75" s="49" t="s">
        <v>47</v>
      </c>
      <c r="E75" s="35"/>
      <c r="F75" s="35"/>
      <c r="G75" s="35"/>
      <c r="H75" s="35"/>
      <c r="I75" s="35"/>
      <c r="J75" s="35"/>
      <c r="K75" s="35"/>
      <c r="L75" s="35"/>
      <c r="M75" s="35"/>
      <c r="N75" s="35"/>
      <c r="O75" s="35"/>
      <c r="P75" s="35"/>
      <c r="Q75" s="35"/>
      <c r="R75" s="35"/>
      <c r="S75" s="35"/>
      <c r="T75" s="35"/>
      <c r="U75" s="35"/>
      <c r="V75" s="49" t="s">
        <v>48</v>
      </c>
      <c r="W75" s="35"/>
      <c r="X75" s="35"/>
      <c r="Y75" s="35"/>
      <c r="Z75" s="35"/>
      <c r="AA75" s="35"/>
      <c r="AB75" s="35"/>
      <c r="AC75" s="35"/>
      <c r="AD75" s="35"/>
      <c r="AE75" s="35"/>
      <c r="AF75" s="35"/>
      <c r="AG75" s="35"/>
      <c r="AH75" s="49" t="s">
        <v>47</v>
      </c>
      <c r="AI75" s="35"/>
      <c r="AJ75" s="35"/>
      <c r="AK75" s="35"/>
      <c r="AL75" s="35"/>
      <c r="AM75" s="49" t="s">
        <v>48</v>
      </c>
      <c r="AN75" s="35"/>
      <c r="AO75" s="35"/>
      <c r="AP75" s="33"/>
      <c r="AQ75" s="33"/>
      <c r="AR75" s="36"/>
      <c r="BE75" s="31"/>
    </row>
    <row r="76" spans="1:57" s="2" customFormat="1">
      <c r="A76" s="31"/>
      <c r="B76" s="3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6"/>
      <c r="BE76" s="31"/>
    </row>
    <row r="77" spans="1:57" s="2" customFormat="1" ht="6.9" customHeight="1">
      <c r="A77" s="31"/>
      <c r="B77" s="51"/>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36"/>
      <c r="BE77" s="31"/>
    </row>
    <row r="81" spans="1:91" s="2" customFormat="1" ht="6.9" customHeight="1">
      <c r="A81" s="31"/>
      <c r="B81" s="53"/>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36"/>
      <c r="BE81" s="31"/>
    </row>
    <row r="82" spans="1:91" s="2" customFormat="1" ht="24.9" customHeight="1">
      <c r="A82" s="31"/>
      <c r="B82" s="32"/>
      <c r="C82" s="20" t="s">
        <v>51</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6"/>
      <c r="BE82" s="31"/>
    </row>
    <row r="83" spans="1:91" s="2" customFormat="1" ht="6.9" customHeight="1">
      <c r="A83" s="31"/>
      <c r="B83" s="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6"/>
      <c r="BE83" s="31"/>
    </row>
    <row r="84" spans="1:91" s="4" customFormat="1" ht="12" customHeight="1">
      <c r="B84" s="55"/>
      <c r="C84" s="26" t="s">
        <v>13</v>
      </c>
      <c r="D84" s="56"/>
      <c r="E84" s="56"/>
      <c r="F84" s="56"/>
      <c r="G84" s="56"/>
      <c r="H84" s="56"/>
      <c r="I84" s="56"/>
      <c r="J84" s="56"/>
      <c r="K84" s="56"/>
      <c r="L84" s="56" t="str">
        <f>K5</f>
        <v>202201</v>
      </c>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7"/>
    </row>
    <row r="85" spans="1:91" s="5" customFormat="1" ht="36.9" customHeight="1">
      <c r="B85" s="58"/>
      <c r="C85" s="59" t="s">
        <v>16</v>
      </c>
      <c r="D85" s="60"/>
      <c r="E85" s="60"/>
      <c r="F85" s="60"/>
      <c r="G85" s="60"/>
      <c r="H85" s="60"/>
      <c r="I85" s="60"/>
      <c r="J85" s="60"/>
      <c r="K85" s="60"/>
      <c r="L85" s="247" t="str">
        <f>K6</f>
        <v>Oprava kolejí a výhybek v žst. Přerov 2022</v>
      </c>
      <c r="M85" s="248"/>
      <c r="N85" s="248"/>
      <c r="O85" s="248"/>
      <c r="P85" s="248"/>
      <c r="Q85" s="248"/>
      <c r="R85" s="248"/>
      <c r="S85" s="248"/>
      <c r="T85" s="248"/>
      <c r="U85" s="248"/>
      <c r="V85" s="248"/>
      <c r="W85" s="248"/>
      <c r="X85" s="248"/>
      <c r="Y85" s="248"/>
      <c r="Z85" s="248"/>
      <c r="AA85" s="248"/>
      <c r="AB85" s="248"/>
      <c r="AC85" s="248"/>
      <c r="AD85" s="248"/>
      <c r="AE85" s="248"/>
      <c r="AF85" s="248"/>
      <c r="AG85" s="248"/>
      <c r="AH85" s="248"/>
      <c r="AI85" s="248"/>
      <c r="AJ85" s="248"/>
      <c r="AK85" s="248"/>
      <c r="AL85" s="248"/>
      <c r="AM85" s="248"/>
      <c r="AN85" s="248"/>
      <c r="AO85" s="248"/>
      <c r="AP85" s="60"/>
      <c r="AQ85" s="60"/>
      <c r="AR85" s="61"/>
    </row>
    <row r="86" spans="1:91" s="2" customFormat="1" ht="6.9" customHeight="1">
      <c r="A86" s="31"/>
      <c r="B86" s="3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6"/>
      <c r="BE86" s="31"/>
    </row>
    <row r="87" spans="1:91" s="2" customFormat="1" ht="12" customHeight="1">
      <c r="A87" s="31"/>
      <c r="B87" s="32"/>
      <c r="C87" s="26" t="s">
        <v>20</v>
      </c>
      <c r="D87" s="33"/>
      <c r="E87" s="33"/>
      <c r="F87" s="33"/>
      <c r="G87" s="33"/>
      <c r="H87" s="33"/>
      <c r="I87" s="33"/>
      <c r="J87" s="33"/>
      <c r="K87" s="33"/>
      <c r="L87" s="62" t="str">
        <f>IF(K8="","",K8)</f>
        <v xml:space="preserve"> </v>
      </c>
      <c r="M87" s="33"/>
      <c r="N87" s="33"/>
      <c r="O87" s="33"/>
      <c r="P87" s="33"/>
      <c r="Q87" s="33"/>
      <c r="R87" s="33"/>
      <c r="S87" s="33"/>
      <c r="T87" s="33"/>
      <c r="U87" s="33"/>
      <c r="V87" s="33"/>
      <c r="W87" s="33"/>
      <c r="X87" s="33"/>
      <c r="Y87" s="33"/>
      <c r="Z87" s="33"/>
      <c r="AA87" s="33"/>
      <c r="AB87" s="33"/>
      <c r="AC87" s="33"/>
      <c r="AD87" s="33"/>
      <c r="AE87" s="33"/>
      <c r="AF87" s="33"/>
      <c r="AG87" s="33"/>
      <c r="AH87" s="33"/>
      <c r="AI87" s="26" t="s">
        <v>22</v>
      </c>
      <c r="AJ87" s="33"/>
      <c r="AK87" s="33"/>
      <c r="AL87" s="33"/>
      <c r="AM87" s="249" t="str">
        <f>IF(AN8= "","",AN8)</f>
        <v/>
      </c>
      <c r="AN87" s="249"/>
      <c r="AO87" s="33"/>
      <c r="AP87" s="33"/>
      <c r="AQ87" s="33"/>
      <c r="AR87" s="36"/>
      <c r="BE87" s="31"/>
    </row>
    <row r="88" spans="1:91" s="2" customFormat="1" ht="6.9" customHeight="1">
      <c r="A88" s="31"/>
      <c r="B88" s="32"/>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6"/>
      <c r="BE88" s="31"/>
    </row>
    <row r="89" spans="1:91" s="2" customFormat="1" ht="15.15" customHeight="1">
      <c r="A89" s="31"/>
      <c r="B89" s="32"/>
      <c r="C89" s="26" t="s">
        <v>23</v>
      </c>
      <c r="D89" s="33"/>
      <c r="E89" s="33"/>
      <c r="F89" s="33"/>
      <c r="G89" s="33"/>
      <c r="H89" s="33"/>
      <c r="I89" s="33"/>
      <c r="J89" s="33"/>
      <c r="K89" s="33"/>
      <c r="L89" s="56" t="str">
        <f>IF(E11= "","",E11)</f>
        <v xml:space="preserve"> </v>
      </c>
      <c r="M89" s="33"/>
      <c r="N89" s="33"/>
      <c r="O89" s="33"/>
      <c r="P89" s="33"/>
      <c r="Q89" s="33"/>
      <c r="R89" s="33"/>
      <c r="S89" s="33"/>
      <c r="T89" s="33"/>
      <c r="U89" s="33"/>
      <c r="V89" s="33"/>
      <c r="W89" s="33"/>
      <c r="X89" s="33"/>
      <c r="Y89" s="33"/>
      <c r="Z89" s="33"/>
      <c r="AA89" s="33"/>
      <c r="AB89" s="33"/>
      <c r="AC89" s="33"/>
      <c r="AD89" s="33"/>
      <c r="AE89" s="33"/>
      <c r="AF89" s="33"/>
      <c r="AG89" s="33"/>
      <c r="AH89" s="33"/>
      <c r="AI89" s="26" t="s">
        <v>28</v>
      </c>
      <c r="AJ89" s="33"/>
      <c r="AK89" s="33"/>
      <c r="AL89" s="33"/>
      <c r="AM89" s="250" t="str">
        <f>IF(E17="","",E17)</f>
        <v xml:space="preserve"> </v>
      </c>
      <c r="AN89" s="251"/>
      <c r="AO89" s="251"/>
      <c r="AP89" s="251"/>
      <c r="AQ89" s="33"/>
      <c r="AR89" s="36"/>
      <c r="AS89" s="252" t="s">
        <v>52</v>
      </c>
      <c r="AT89" s="253"/>
      <c r="AU89" s="64"/>
      <c r="AV89" s="64"/>
      <c r="AW89" s="64"/>
      <c r="AX89" s="64"/>
      <c r="AY89" s="64"/>
      <c r="AZ89" s="64"/>
      <c r="BA89" s="64"/>
      <c r="BB89" s="64"/>
      <c r="BC89" s="64"/>
      <c r="BD89" s="65"/>
      <c r="BE89" s="31"/>
    </row>
    <row r="90" spans="1:91" s="2" customFormat="1" ht="15.15" customHeight="1">
      <c r="A90" s="31"/>
      <c r="B90" s="32"/>
      <c r="C90" s="26" t="s">
        <v>26</v>
      </c>
      <c r="D90" s="33"/>
      <c r="E90" s="33"/>
      <c r="F90" s="33"/>
      <c r="G90" s="33"/>
      <c r="H90" s="33"/>
      <c r="I90" s="33"/>
      <c r="J90" s="33"/>
      <c r="K90" s="33"/>
      <c r="L90" s="56"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6" t="s">
        <v>30</v>
      </c>
      <c r="AJ90" s="33"/>
      <c r="AK90" s="33"/>
      <c r="AL90" s="33"/>
      <c r="AM90" s="250" t="str">
        <f>IF(E20="","",E20)</f>
        <v xml:space="preserve"> </v>
      </c>
      <c r="AN90" s="251"/>
      <c r="AO90" s="251"/>
      <c r="AP90" s="251"/>
      <c r="AQ90" s="33"/>
      <c r="AR90" s="36"/>
      <c r="AS90" s="254"/>
      <c r="AT90" s="255"/>
      <c r="AU90" s="66"/>
      <c r="AV90" s="66"/>
      <c r="AW90" s="66"/>
      <c r="AX90" s="66"/>
      <c r="AY90" s="66"/>
      <c r="AZ90" s="66"/>
      <c r="BA90" s="66"/>
      <c r="BB90" s="66"/>
      <c r="BC90" s="66"/>
      <c r="BD90" s="67"/>
      <c r="BE90" s="31"/>
    </row>
    <row r="91" spans="1:91" s="2" customFormat="1" ht="10.75" customHeight="1">
      <c r="A91" s="31"/>
      <c r="B91" s="32"/>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6"/>
      <c r="AS91" s="256"/>
      <c r="AT91" s="257"/>
      <c r="AU91" s="68"/>
      <c r="AV91" s="68"/>
      <c r="AW91" s="68"/>
      <c r="AX91" s="68"/>
      <c r="AY91" s="68"/>
      <c r="AZ91" s="68"/>
      <c r="BA91" s="68"/>
      <c r="BB91" s="68"/>
      <c r="BC91" s="68"/>
      <c r="BD91" s="69"/>
      <c r="BE91" s="31"/>
    </row>
    <row r="92" spans="1:91" s="2" customFormat="1" ht="29.25" customHeight="1">
      <c r="A92" s="31"/>
      <c r="B92" s="32"/>
      <c r="C92" s="239" t="s">
        <v>53</v>
      </c>
      <c r="D92" s="240"/>
      <c r="E92" s="240"/>
      <c r="F92" s="240"/>
      <c r="G92" s="240"/>
      <c r="H92" s="70"/>
      <c r="I92" s="241" t="s">
        <v>54</v>
      </c>
      <c r="J92" s="240"/>
      <c r="K92" s="240"/>
      <c r="L92" s="240"/>
      <c r="M92" s="240"/>
      <c r="N92" s="240"/>
      <c r="O92" s="240"/>
      <c r="P92" s="240"/>
      <c r="Q92" s="240"/>
      <c r="R92" s="240"/>
      <c r="S92" s="240"/>
      <c r="T92" s="240"/>
      <c r="U92" s="240"/>
      <c r="V92" s="240"/>
      <c r="W92" s="240"/>
      <c r="X92" s="240"/>
      <c r="Y92" s="240"/>
      <c r="Z92" s="240"/>
      <c r="AA92" s="240"/>
      <c r="AB92" s="240"/>
      <c r="AC92" s="240"/>
      <c r="AD92" s="240"/>
      <c r="AE92" s="240"/>
      <c r="AF92" s="240"/>
      <c r="AG92" s="242" t="s">
        <v>55</v>
      </c>
      <c r="AH92" s="240"/>
      <c r="AI92" s="240"/>
      <c r="AJ92" s="240"/>
      <c r="AK92" s="240"/>
      <c r="AL92" s="240"/>
      <c r="AM92" s="240"/>
      <c r="AN92" s="241" t="s">
        <v>56</v>
      </c>
      <c r="AO92" s="240"/>
      <c r="AP92" s="243"/>
      <c r="AQ92" s="71" t="s">
        <v>57</v>
      </c>
      <c r="AR92" s="36"/>
      <c r="AS92" s="72" t="s">
        <v>58</v>
      </c>
      <c r="AT92" s="73" t="s">
        <v>59</v>
      </c>
      <c r="AU92" s="73" t="s">
        <v>60</v>
      </c>
      <c r="AV92" s="73" t="s">
        <v>61</v>
      </c>
      <c r="AW92" s="73" t="s">
        <v>62</v>
      </c>
      <c r="AX92" s="73" t="s">
        <v>63</v>
      </c>
      <c r="AY92" s="73" t="s">
        <v>64</v>
      </c>
      <c r="AZ92" s="73" t="s">
        <v>65</v>
      </c>
      <c r="BA92" s="73" t="s">
        <v>66</v>
      </c>
      <c r="BB92" s="73" t="s">
        <v>67</v>
      </c>
      <c r="BC92" s="73" t="s">
        <v>68</v>
      </c>
      <c r="BD92" s="74" t="s">
        <v>69</v>
      </c>
      <c r="BE92" s="31"/>
    </row>
    <row r="93" spans="1:91" s="2" customFormat="1" ht="10.75" customHeight="1">
      <c r="A93" s="31"/>
      <c r="B93" s="32"/>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6"/>
      <c r="AS93" s="75"/>
      <c r="AT93" s="76"/>
      <c r="AU93" s="76"/>
      <c r="AV93" s="76"/>
      <c r="AW93" s="76"/>
      <c r="AX93" s="76"/>
      <c r="AY93" s="76"/>
      <c r="AZ93" s="76"/>
      <c r="BA93" s="76"/>
      <c r="BB93" s="76"/>
      <c r="BC93" s="76"/>
      <c r="BD93" s="77"/>
      <c r="BE93" s="31"/>
    </row>
    <row r="94" spans="1:91" s="6" customFormat="1" ht="32.4" customHeight="1">
      <c r="B94" s="78"/>
      <c r="C94" s="79" t="s">
        <v>70</v>
      </c>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244">
        <f>ROUND(SUM(AG95:AG97),2)</f>
        <v>0</v>
      </c>
      <c r="AH94" s="244"/>
      <c r="AI94" s="244"/>
      <c r="AJ94" s="244"/>
      <c r="AK94" s="244"/>
      <c r="AL94" s="244"/>
      <c r="AM94" s="244"/>
      <c r="AN94" s="245">
        <f>SUM(AG94,AT94)</f>
        <v>0</v>
      </c>
      <c r="AO94" s="245"/>
      <c r="AP94" s="245"/>
      <c r="AQ94" s="82" t="s">
        <v>1</v>
      </c>
      <c r="AR94" s="83"/>
      <c r="AS94" s="84">
        <f>ROUND(SUM(AS95:AS97),2)</f>
        <v>0</v>
      </c>
      <c r="AT94" s="85">
        <f>ROUND(SUM(AV94:AW94),2)</f>
        <v>0</v>
      </c>
      <c r="AU94" s="86">
        <f>ROUND(SUM(AU95:AU97),5)</f>
        <v>0</v>
      </c>
      <c r="AV94" s="85">
        <f>ROUND(AZ94*L29,2)</f>
        <v>0</v>
      </c>
      <c r="AW94" s="85">
        <f>ROUND(BA94*L30,2)</f>
        <v>0</v>
      </c>
      <c r="AX94" s="85">
        <f>ROUND(BB94*L29,2)</f>
        <v>0</v>
      </c>
      <c r="AY94" s="85">
        <f>ROUND(BC94*L30,2)</f>
        <v>0</v>
      </c>
      <c r="AZ94" s="85">
        <f>ROUND(SUM(AZ95:AZ97),2)</f>
        <v>0</v>
      </c>
      <c r="BA94" s="85">
        <f>ROUND(SUM(BA95:BA97),2)</f>
        <v>0</v>
      </c>
      <c r="BB94" s="85">
        <f>ROUND(SUM(BB95:BB97),2)</f>
        <v>0</v>
      </c>
      <c r="BC94" s="85">
        <f>ROUND(SUM(BC95:BC97),2)</f>
        <v>0</v>
      </c>
      <c r="BD94" s="87">
        <f>ROUND(SUM(BD95:BD97),2)</f>
        <v>0</v>
      </c>
      <c r="BS94" s="88" t="s">
        <v>71</v>
      </c>
      <c r="BT94" s="88" t="s">
        <v>72</v>
      </c>
      <c r="BU94" s="89" t="s">
        <v>73</v>
      </c>
      <c r="BV94" s="88" t="s">
        <v>74</v>
      </c>
      <c r="BW94" s="88" t="s">
        <v>5</v>
      </c>
      <c r="BX94" s="88" t="s">
        <v>75</v>
      </c>
      <c r="CL94" s="88" t="s">
        <v>1</v>
      </c>
    </row>
    <row r="95" spans="1:91" s="7" customFormat="1" ht="16.5" customHeight="1">
      <c r="A95" s="90" t="s">
        <v>76</v>
      </c>
      <c r="B95" s="91"/>
      <c r="C95" s="92"/>
      <c r="D95" s="238" t="s">
        <v>77</v>
      </c>
      <c r="E95" s="238"/>
      <c r="F95" s="238"/>
      <c r="G95" s="238"/>
      <c r="H95" s="238"/>
      <c r="I95" s="93"/>
      <c r="J95" s="238" t="s">
        <v>78</v>
      </c>
      <c r="K95" s="238"/>
      <c r="L95" s="238"/>
      <c r="M95" s="238"/>
      <c r="N95" s="238"/>
      <c r="O95" s="238"/>
      <c r="P95" s="238"/>
      <c r="Q95" s="238"/>
      <c r="R95" s="238"/>
      <c r="S95" s="238"/>
      <c r="T95" s="238"/>
      <c r="U95" s="238"/>
      <c r="V95" s="238"/>
      <c r="W95" s="238"/>
      <c r="X95" s="238"/>
      <c r="Y95" s="238"/>
      <c r="Z95" s="238"/>
      <c r="AA95" s="238"/>
      <c r="AB95" s="238"/>
      <c r="AC95" s="238"/>
      <c r="AD95" s="238"/>
      <c r="AE95" s="238"/>
      <c r="AF95" s="238"/>
      <c r="AG95" s="236">
        <f>'SO 01 - Etapa 3 - práce ST'!J30</f>
        <v>0</v>
      </c>
      <c r="AH95" s="237"/>
      <c r="AI95" s="237"/>
      <c r="AJ95" s="237"/>
      <c r="AK95" s="237"/>
      <c r="AL95" s="237"/>
      <c r="AM95" s="237"/>
      <c r="AN95" s="236">
        <f>SUM(AG95,AT95)</f>
        <v>0</v>
      </c>
      <c r="AO95" s="237"/>
      <c r="AP95" s="237"/>
      <c r="AQ95" s="94" t="s">
        <v>79</v>
      </c>
      <c r="AR95" s="95"/>
      <c r="AS95" s="96">
        <v>0</v>
      </c>
      <c r="AT95" s="97">
        <f>ROUND(SUM(AV95:AW95),2)</f>
        <v>0</v>
      </c>
      <c r="AU95" s="98">
        <f>'SO 01 - Etapa 3 - práce ST'!P120</f>
        <v>0</v>
      </c>
      <c r="AV95" s="97">
        <f>'SO 01 - Etapa 3 - práce ST'!J33</f>
        <v>0</v>
      </c>
      <c r="AW95" s="97">
        <f>'SO 01 - Etapa 3 - práce ST'!J34</f>
        <v>0</v>
      </c>
      <c r="AX95" s="97">
        <f>'SO 01 - Etapa 3 - práce ST'!J35</f>
        <v>0</v>
      </c>
      <c r="AY95" s="97">
        <f>'SO 01 - Etapa 3 - práce ST'!J36</f>
        <v>0</v>
      </c>
      <c r="AZ95" s="97">
        <f>'SO 01 - Etapa 3 - práce ST'!F33</f>
        <v>0</v>
      </c>
      <c r="BA95" s="97">
        <f>'SO 01 - Etapa 3 - práce ST'!F34</f>
        <v>0</v>
      </c>
      <c r="BB95" s="97">
        <f>'SO 01 - Etapa 3 - práce ST'!F35</f>
        <v>0</v>
      </c>
      <c r="BC95" s="97">
        <f>'SO 01 - Etapa 3 - práce ST'!F36</f>
        <v>0</v>
      </c>
      <c r="BD95" s="99">
        <f>'SO 01 - Etapa 3 - práce ST'!F37</f>
        <v>0</v>
      </c>
      <c r="BT95" s="100" t="s">
        <v>80</v>
      </c>
      <c r="BV95" s="100" t="s">
        <v>74</v>
      </c>
      <c r="BW95" s="100" t="s">
        <v>81</v>
      </c>
      <c r="BX95" s="100" t="s">
        <v>5</v>
      </c>
      <c r="CL95" s="100" t="s">
        <v>1</v>
      </c>
      <c r="CM95" s="100" t="s">
        <v>82</v>
      </c>
    </row>
    <row r="96" spans="1:91" s="7" customFormat="1" ht="16.5" customHeight="1">
      <c r="A96" s="90" t="s">
        <v>76</v>
      </c>
      <c r="B96" s="91"/>
      <c r="C96" s="92"/>
      <c r="D96" s="238" t="s">
        <v>83</v>
      </c>
      <c r="E96" s="238"/>
      <c r="F96" s="238"/>
      <c r="G96" s="238"/>
      <c r="H96" s="238"/>
      <c r="I96" s="93"/>
      <c r="J96" s="238" t="s">
        <v>84</v>
      </c>
      <c r="K96" s="238"/>
      <c r="L96" s="238"/>
      <c r="M96" s="238"/>
      <c r="N96" s="238"/>
      <c r="O96" s="238"/>
      <c r="P96" s="238"/>
      <c r="Q96" s="238"/>
      <c r="R96" s="238"/>
      <c r="S96" s="238"/>
      <c r="T96" s="238"/>
      <c r="U96" s="238"/>
      <c r="V96" s="238"/>
      <c r="W96" s="238"/>
      <c r="X96" s="238"/>
      <c r="Y96" s="238"/>
      <c r="Z96" s="238"/>
      <c r="AA96" s="238"/>
      <c r="AB96" s="238"/>
      <c r="AC96" s="238"/>
      <c r="AD96" s="238"/>
      <c r="AE96" s="238"/>
      <c r="AF96" s="238"/>
      <c r="AG96" s="236">
        <f>'SO 02 - Etapa 3 - práce SSZT'!J30</f>
        <v>0</v>
      </c>
      <c r="AH96" s="237"/>
      <c r="AI96" s="237"/>
      <c r="AJ96" s="237"/>
      <c r="AK96" s="237"/>
      <c r="AL96" s="237"/>
      <c r="AM96" s="237"/>
      <c r="AN96" s="236">
        <f>SUM(AG96,AT96)</f>
        <v>0</v>
      </c>
      <c r="AO96" s="237"/>
      <c r="AP96" s="237"/>
      <c r="AQ96" s="94" t="s">
        <v>79</v>
      </c>
      <c r="AR96" s="95"/>
      <c r="AS96" s="96">
        <v>0</v>
      </c>
      <c r="AT96" s="97">
        <f>ROUND(SUM(AV96:AW96),2)</f>
        <v>0</v>
      </c>
      <c r="AU96" s="98">
        <f>'SO 02 - Etapa 3 - práce SSZT'!P117</f>
        <v>0</v>
      </c>
      <c r="AV96" s="97">
        <f>'SO 02 - Etapa 3 - práce SSZT'!J33</f>
        <v>0</v>
      </c>
      <c r="AW96" s="97">
        <f>'SO 02 - Etapa 3 - práce SSZT'!J34</f>
        <v>0</v>
      </c>
      <c r="AX96" s="97">
        <f>'SO 02 - Etapa 3 - práce SSZT'!J35</f>
        <v>0</v>
      </c>
      <c r="AY96" s="97">
        <f>'SO 02 - Etapa 3 - práce SSZT'!J36</f>
        <v>0</v>
      </c>
      <c r="AZ96" s="97">
        <f>'SO 02 - Etapa 3 - práce SSZT'!F33</f>
        <v>0</v>
      </c>
      <c r="BA96" s="97">
        <f>'SO 02 - Etapa 3 - práce SSZT'!F34</f>
        <v>0</v>
      </c>
      <c r="BB96" s="97">
        <f>'SO 02 - Etapa 3 - práce SSZT'!F35</f>
        <v>0</v>
      </c>
      <c r="BC96" s="97">
        <f>'SO 02 - Etapa 3 - práce SSZT'!F36</f>
        <v>0</v>
      </c>
      <c r="BD96" s="99">
        <f>'SO 02 - Etapa 3 - práce SSZT'!F37</f>
        <v>0</v>
      </c>
      <c r="BT96" s="100" t="s">
        <v>80</v>
      </c>
      <c r="BV96" s="100" t="s">
        <v>74</v>
      </c>
      <c r="BW96" s="100" t="s">
        <v>85</v>
      </c>
      <c r="BX96" s="100" t="s">
        <v>5</v>
      </c>
      <c r="CL96" s="100" t="s">
        <v>1</v>
      </c>
      <c r="CM96" s="100" t="s">
        <v>82</v>
      </c>
    </row>
    <row r="97" spans="1:91" s="7" customFormat="1" ht="16.5" customHeight="1">
      <c r="A97" s="90" t="s">
        <v>76</v>
      </c>
      <c r="B97" s="91"/>
      <c r="C97" s="92"/>
      <c r="D97" s="238" t="s">
        <v>86</v>
      </c>
      <c r="E97" s="238"/>
      <c r="F97" s="238"/>
      <c r="G97" s="238"/>
      <c r="H97" s="238"/>
      <c r="I97" s="93"/>
      <c r="J97" s="238" t="s">
        <v>87</v>
      </c>
      <c r="K97" s="238"/>
      <c r="L97" s="238"/>
      <c r="M97" s="238"/>
      <c r="N97" s="238"/>
      <c r="O97" s="238"/>
      <c r="P97" s="238"/>
      <c r="Q97" s="238"/>
      <c r="R97" s="238"/>
      <c r="S97" s="238"/>
      <c r="T97" s="238"/>
      <c r="U97" s="238"/>
      <c r="V97" s="238"/>
      <c r="W97" s="238"/>
      <c r="X97" s="238"/>
      <c r="Y97" s="238"/>
      <c r="Z97" s="238"/>
      <c r="AA97" s="238"/>
      <c r="AB97" s="238"/>
      <c r="AC97" s="238"/>
      <c r="AD97" s="238"/>
      <c r="AE97" s="238"/>
      <c r="AF97" s="238"/>
      <c r="AG97" s="236">
        <f>'SO 03 - Etapa 3 - VON'!J30</f>
        <v>0</v>
      </c>
      <c r="AH97" s="237"/>
      <c r="AI97" s="237"/>
      <c r="AJ97" s="237"/>
      <c r="AK97" s="237"/>
      <c r="AL97" s="237"/>
      <c r="AM97" s="237"/>
      <c r="AN97" s="236">
        <f>SUM(AG97,AT97)</f>
        <v>0</v>
      </c>
      <c r="AO97" s="237"/>
      <c r="AP97" s="237"/>
      <c r="AQ97" s="94" t="s">
        <v>79</v>
      </c>
      <c r="AR97" s="95"/>
      <c r="AS97" s="101">
        <v>0</v>
      </c>
      <c r="AT97" s="102">
        <f>ROUND(SUM(AV97:AW97),2)</f>
        <v>0</v>
      </c>
      <c r="AU97" s="103">
        <f>'SO 03 - Etapa 3 - VON'!P119</f>
        <v>0</v>
      </c>
      <c r="AV97" s="102">
        <f>'SO 03 - Etapa 3 - VON'!J33</f>
        <v>0</v>
      </c>
      <c r="AW97" s="102">
        <f>'SO 03 - Etapa 3 - VON'!J34</f>
        <v>0</v>
      </c>
      <c r="AX97" s="102">
        <f>'SO 03 - Etapa 3 - VON'!J35</f>
        <v>0</v>
      </c>
      <c r="AY97" s="102">
        <f>'SO 03 - Etapa 3 - VON'!J36</f>
        <v>0</v>
      </c>
      <c r="AZ97" s="102">
        <f>'SO 03 - Etapa 3 - VON'!F33</f>
        <v>0</v>
      </c>
      <c r="BA97" s="102">
        <f>'SO 03 - Etapa 3 - VON'!F34</f>
        <v>0</v>
      </c>
      <c r="BB97" s="102">
        <f>'SO 03 - Etapa 3 - VON'!F35</f>
        <v>0</v>
      </c>
      <c r="BC97" s="102">
        <f>'SO 03 - Etapa 3 - VON'!F36</f>
        <v>0</v>
      </c>
      <c r="BD97" s="104">
        <f>'SO 03 - Etapa 3 - VON'!F37</f>
        <v>0</v>
      </c>
      <c r="BT97" s="100" t="s">
        <v>80</v>
      </c>
      <c r="BV97" s="100" t="s">
        <v>74</v>
      </c>
      <c r="BW97" s="100" t="s">
        <v>88</v>
      </c>
      <c r="BX97" s="100" t="s">
        <v>5</v>
      </c>
      <c r="CL97" s="100" t="s">
        <v>1</v>
      </c>
      <c r="CM97" s="100" t="s">
        <v>82</v>
      </c>
    </row>
    <row r="98" spans="1:91" s="2" customFormat="1" ht="30" customHeight="1">
      <c r="A98" s="31"/>
      <c r="B98" s="32"/>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6"/>
      <c r="AS98" s="31"/>
      <c r="AT98" s="31"/>
      <c r="AU98" s="31"/>
      <c r="AV98" s="31"/>
      <c r="AW98" s="31"/>
      <c r="AX98" s="31"/>
      <c r="AY98" s="31"/>
      <c r="AZ98" s="31"/>
      <c r="BA98" s="31"/>
      <c r="BB98" s="31"/>
      <c r="BC98" s="31"/>
      <c r="BD98" s="31"/>
      <c r="BE98" s="31"/>
    </row>
    <row r="99" spans="1:91" s="2" customFormat="1" ht="6.9" customHeight="1">
      <c r="A99" s="31"/>
      <c r="B99" s="51"/>
      <c r="C99" s="52"/>
      <c r="D99" s="52"/>
      <c r="E99" s="52"/>
      <c r="F99" s="52"/>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52"/>
      <c r="AQ99" s="52"/>
      <c r="AR99" s="36"/>
      <c r="AS99" s="31"/>
      <c r="AT99" s="31"/>
      <c r="AU99" s="31"/>
      <c r="AV99" s="31"/>
      <c r="AW99" s="31"/>
      <c r="AX99" s="31"/>
      <c r="AY99" s="31"/>
      <c r="AZ99" s="31"/>
      <c r="BA99" s="31"/>
      <c r="BB99" s="31"/>
      <c r="BC99" s="31"/>
      <c r="BD99" s="31"/>
      <c r="BE99" s="31"/>
    </row>
  </sheetData>
  <sheetProtection algorithmName="SHA-512" hashValue="XLxg0bfQMo1kGPgDIJFzjaOKY5tJNUeoFRY57foXitiQI0quI9jxDw3x1IDXuzcxD2GahRRN+D/bOfq973BLQg==" saltValue="yHsRuLaCjxyQIegnHzGT7Q3KZdgg73WoWthqJtOOTzFXFL5D+BMkCnVyoqsogXPFie6DBjKbDMdOvKGn1OY4Tg==" spinCount="100000" sheet="1" objects="1" scenarios="1" formatColumns="0" formatRows="0"/>
  <mergeCells count="50">
    <mergeCell ref="AR2:BE2"/>
    <mergeCell ref="AN96:AP96"/>
    <mergeCell ref="AG96:AM96"/>
    <mergeCell ref="D96:H96"/>
    <mergeCell ref="J96:AF96"/>
    <mergeCell ref="L85:AO85"/>
    <mergeCell ref="AM87:AN87"/>
    <mergeCell ref="AM89:AP89"/>
    <mergeCell ref="AS89:AT91"/>
    <mergeCell ref="AM90:AP90"/>
    <mergeCell ref="W33:AE33"/>
    <mergeCell ref="AK33:AO33"/>
    <mergeCell ref="L33:P33"/>
    <mergeCell ref="X35:AB35"/>
    <mergeCell ref="AK35:AO35"/>
    <mergeCell ref="AK31:AO31"/>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1:P31"/>
  </mergeCells>
  <hyperlinks>
    <hyperlink ref="A95" location="'SO 01 - Etapa 3 - práce ST'!C2" display="/"/>
    <hyperlink ref="A96" location="'SO 02 - Etapa 3 - práce SSZT'!C2" display="/"/>
    <hyperlink ref="A97" location="'SO 03 - Etapa 3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4"/>
  <sheetViews>
    <sheetView showGridLines="0" workbookViewId="0"/>
  </sheetViews>
  <sheetFormatPr defaultRowHeight="10"/>
  <cols>
    <col min="1" max="1" width="8.33203125" style="1" customWidth="1"/>
    <col min="2" max="2" width="1.109375" style="1" customWidth="1"/>
    <col min="3" max="3" width="4.109375" style="1" customWidth="1"/>
    <col min="4" max="4" width="4.33203125" style="1" customWidth="1"/>
    <col min="5" max="5" width="17.109375" style="1" customWidth="1"/>
    <col min="6" max="6" width="50.88671875" style="1" customWidth="1"/>
    <col min="7" max="7" width="7.44140625" style="1" customWidth="1"/>
    <col min="8" max="8" width="14" style="1" customWidth="1"/>
    <col min="9" max="9" width="15.88671875" style="1" customWidth="1"/>
    <col min="10" max="11" width="22.33203125" style="1" customWidth="1"/>
    <col min="12" max="12" width="9.33203125" style="1" customWidth="1"/>
    <col min="13" max="13" width="10.886718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 customHeight="1">
      <c r="L2" s="246"/>
      <c r="M2" s="246"/>
      <c r="N2" s="246"/>
      <c r="O2" s="246"/>
      <c r="P2" s="246"/>
      <c r="Q2" s="246"/>
      <c r="R2" s="246"/>
      <c r="S2" s="246"/>
      <c r="T2" s="246"/>
      <c r="U2" s="246"/>
      <c r="V2" s="246"/>
      <c r="AT2" s="14" t="s">
        <v>81</v>
      </c>
    </row>
    <row r="3" spans="1:46" s="1" customFormat="1" ht="6.9" customHeight="1">
      <c r="B3" s="105"/>
      <c r="C3" s="106"/>
      <c r="D3" s="106"/>
      <c r="E3" s="106"/>
      <c r="F3" s="106"/>
      <c r="G3" s="106"/>
      <c r="H3" s="106"/>
      <c r="I3" s="106"/>
      <c r="J3" s="106"/>
      <c r="K3" s="106"/>
      <c r="L3" s="17"/>
      <c r="AT3" s="14" t="s">
        <v>82</v>
      </c>
    </row>
    <row r="4" spans="1:46" s="1" customFormat="1" ht="24.9" customHeight="1">
      <c r="B4" s="17"/>
      <c r="D4" s="107" t="s">
        <v>89</v>
      </c>
      <c r="L4" s="17"/>
      <c r="M4" s="108" t="s">
        <v>10</v>
      </c>
      <c r="AT4" s="14" t="s">
        <v>4</v>
      </c>
    </row>
    <row r="5" spans="1:46" s="1" customFormat="1" ht="6.9" customHeight="1">
      <c r="B5" s="17"/>
      <c r="L5" s="17"/>
    </row>
    <row r="6" spans="1:46" s="1" customFormat="1" ht="12" customHeight="1">
      <c r="B6" s="17"/>
      <c r="D6" s="109" t="s">
        <v>16</v>
      </c>
      <c r="L6" s="17"/>
    </row>
    <row r="7" spans="1:46" s="1" customFormat="1" ht="16.5" customHeight="1">
      <c r="B7" s="17"/>
      <c r="E7" s="265" t="str">
        <f>'Rekapitulace stavby'!K6</f>
        <v>Oprava kolejí a výhybek v žst. Přerov 2022</v>
      </c>
      <c r="F7" s="266"/>
      <c r="G7" s="266"/>
      <c r="H7" s="266"/>
      <c r="L7" s="17"/>
    </row>
    <row r="8" spans="1:46" s="2" customFormat="1" ht="12" customHeight="1">
      <c r="A8" s="31"/>
      <c r="B8" s="36"/>
      <c r="C8" s="31"/>
      <c r="D8" s="109" t="s">
        <v>90</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67" t="s">
        <v>91</v>
      </c>
      <c r="F9" s="268"/>
      <c r="G9" s="268"/>
      <c r="H9" s="268"/>
      <c r="I9" s="31"/>
      <c r="J9" s="31"/>
      <c r="K9" s="31"/>
      <c r="L9" s="48"/>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f>'Rekapitulace stavby'!AN8</f>
        <v>0</v>
      </c>
      <c r="K12" s="31"/>
      <c r="L12" s="48"/>
      <c r="S12" s="31"/>
      <c r="T12" s="31"/>
      <c r="U12" s="31"/>
      <c r="V12" s="31"/>
      <c r="W12" s="31"/>
      <c r="X12" s="31"/>
      <c r="Y12" s="31"/>
      <c r="Z12" s="31"/>
      <c r="AA12" s="31"/>
      <c r="AB12" s="31"/>
      <c r="AC12" s="31"/>
      <c r="AD12" s="31"/>
      <c r="AE12" s="31"/>
    </row>
    <row r="13" spans="1:46" s="2" customFormat="1" ht="10.75"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23</v>
      </c>
      <c r="E14" s="31"/>
      <c r="F14" s="31"/>
      <c r="G14" s="31"/>
      <c r="H14" s="31"/>
      <c r="I14" s="109" t="s">
        <v>24</v>
      </c>
      <c r="J14" s="110" t="str">
        <f>IF('Rekapitulace stavby'!AN10="","",'Rekapitulace stavby'!AN10)</f>
        <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tr">
        <f>IF('Rekapitulace stavby'!E11="","",'Rekapitulace stavby'!E11)</f>
        <v xml:space="preserve"> </v>
      </c>
      <c r="F15" s="31"/>
      <c r="G15" s="31"/>
      <c r="H15" s="31"/>
      <c r="I15" s="109" t="s">
        <v>25</v>
      </c>
      <c r="J15" s="110" t="str">
        <f>IF('Rekapitulace stavby'!AN11="","",'Rekapitulace stavby'!AN11)</f>
        <v/>
      </c>
      <c r="K15" s="31"/>
      <c r="L15" s="48"/>
      <c r="S15" s="31"/>
      <c r="T15" s="31"/>
      <c r="U15" s="31"/>
      <c r="V15" s="31"/>
      <c r="W15" s="31"/>
      <c r="X15" s="31"/>
      <c r="Y15" s="31"/>
      <c r="Z15" s="31"/>
      <c r="AA15" s="31"/>
      <c r="AB15" s="31"/>
      <c r="AC15" s="31"/>
      <c r="AD15" s="31"/>
      <c r="AE15" s="31"/>
    </row>
    <row r="16" spans="1:46" s="2" customFormat="1" ht="6.9"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26</v>
      </c>
      <c r="E17" s="31"/>
      <c r="F17" s="31"/>
      <c r="G17" s="31"/>
      <c r="H17" s="31"/>
      <c r="I17" s="109" t="s">
        <v>24</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9" t="str">
        <f>'Rekapitulace stavby'!E14</f>
        <v>Vyplň údaj</v>
      </c>
      <c r="F18" s="270"/>
      <c r="G18" s="270"/>
      <c r="H18" s="270"/>
      <c r="I18" s="109" t="s">
        <v>25</v>
      </c>
      <c r="J18" s="27" t="str">
        <f>'Rekapitulace stavby'!AN14</f>
        <v>Vyplň údaj</v>
      </c>
      <c r="K18" s="31"/>
      <c r="L18" s="48"/>
      <c r="S18" s="31"/>
      <c r="T18" s="31"/>
      <c r="U18" s="31"/>
      <c r="V18" s="31"/>
      <c r="W18" s="31"/>
      <c r="X18" s="31"/>
      <c r="Y18" s="31"/>
      <c r="Z18" s="31"/>
      <c r="AA18" s="31"/>
      <c r="AB18" s="31"/>
      <c r="AC18" s="31"/>
      <c r="AD18" s="31"/>
      <c r="AE18" s="31"/>
    </row>
    <row r="19" spans="1:31" s="2" customFormat="1" ht="6.9"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28</v>
      </c>
      <c r="E20" s="31"/>
      <c r="F20" s="31"/>
      <c r="G20" s="31"/>
      <c r="H20" s="31"/>
      <c r="I20" s="109" t="s">
        <v>24</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25</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30</v>
      </c>
      <c r="E23" s="31"/>
      <c r="F23" s="31"/>
      <c r="G23" s="31"/>
      <c r="H23" s="31"/>
      <c r="I23" s="109" t="s">
        <v>24</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25</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31</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71" t="s">
        <v>1</v>
      </c>
      <c r="F27" s="271"/>
      <c r="G27" s="271"/>
      <c r="H27" s="271"/>
      <c r="I27" s="112"/>
      <c r="J27" s="112"/>
      <c r="K27" s="112"/>
      <c r="L27" s="114"/>
      <c r="S27" s="112"/>
      <c r="T27" s="112"/>
      <c r="U27" s="112"/>
      <c r="V27" s="112"/>
      <c r="W27" s="112"/>
      <c r="X27" s="112"/>
      <c r="Y27" s="112"/>
      <c r="Z27" s="112"/>
      <c r="AA27" s="112"/>
      <c r="AB27" s="112"/>
      <c r="AC27" s="112"/>
      <c r="AD27" s="112"/>
      <c r="AE27" s="112"/>
    </row>
    <row r="28" spans="1:31" s="2" customFormat="1" ht="6.9"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4" customHeight="1">
      <c r="A30" s="31"/>
      <c r="B30" s="36"/>
      <c r="C30" s="31"/>
      <c r="D30" s="116" t="s">
        <v>32</v>
      </c>
      <c r="E30" s="31"/>
      <c r="F30" s="31"/>
      <c r="G30" s="31"/>
      <c r="H30" s="31"/>
      <c r="I30" s="31"/>
      <c r="J30" s="117">
        <f>ROUND(J120, 2)</f>
        <v>0</v>
      </c>
      <c r="K30" s="31"/>
      <c r="L30" s="48"/>
      <c r="S30" s="31"/>
      <c r="T30" s="31"/>
      <c r="U30" s="31"/>
      <c r="V30" s="31"/>
      <c r="W30" s="31"/>
      <c r="X30" s="31"/>
      <c r="Y30" s="31"/>
      <c r="Z30" s="31"/>
      <c r="AA30" s="31"/>
      <c r="AB30" s="31"/>
      <c r="AC30" s="31"/>
      <c r="AD30" s="31"/>
      <c r="AE30" s="31"/>
    </row>
    <row r="31" spans="1:31" s="2" customFormat="1" ht="6.9"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 customHeight="1">
      <c r="A32" s="31"/>
      <c r="B32" s="36"/>
      <c r="C32" s="31"/>
      <c r="D32" s="31"/>
      <c r="E32" s="31"/>
      <c r="F32" s="118" t="s">
        <v>34</v>
      </c>
      <c r="G32" s="31"/>
      <c r="H32" s="31"/>
      <c r="I32" s="118" t="s">
        <v>33</v>
      </c>
      <c r="J32" s="118" t="s">
        <v>35</v>
      </c>
      <c r="K32" s="31"/>
      <c r="L32" s="48"/>
      <c r="S32" s="31"/>
      <c r="T32" s="31"/>
      <c r="U32" s="31"/>
      <c r="V32" s="31"/>
      <c r="W32" s="31"/>
      <c r="X32" s="31"/>
      <c r="Y32" s="31"/>
      <c r="Z32" s="31"/>
      <c r="AA32" s="31"/>
      <c r="AB32" s="31"/>
      <c r="AC32" s="31"/>
      <c r="AD32" s="31"/>
      <c r="AE32" s="31"/>
    </row>
    <row r="33" spans="1:31" s="2" customFormat="1" ht="14.4" customHeight="1">
      <c r="A33" s="31"/>
      <c r="B33" s="36"/>
      <c r="C33" s="31"/>
      <c r="D33" s="119" t="s">
        <v>36</v>
      </c>
      <c r="E33" s="109" t="s">
        <v>37</v>
      </c>
      <c r="F33" s="120">
        <f>ROUND((SUM(BE120:BE263)),  2)</f>
        <v>0</v>
      </c>
      <c r="G33" s="31"/>
      <c r="H33" s="31"/>
      <c r="I33" s="121">
        <v>0.21</v>
      </c>
      <c r="J33" s="120">
        <f>ROUND(((SUM(BE120:BE263))*I33),  2)</f>
        <v>0</v>
      </c>
      <c r="K33" s="31"/>
      <c r="L33" s="48"/>
      <c r="S33" s="31"/>
      <c r="T33" s="31"/>
      <c r="U33" s="31"/>
      <c r="V33" s="31"/>
      <c r="W33" s="31"/>
      <c r="X33" s="31"/>
      <c r="Y33" s="31"/>
      <c r="Z33" s="31"/>
      <c r="AA33" s="31"/>
      <c r="AB33" s="31"/>
      <c r="AC33" s="31"/>
      <c r="AD33" s="31"/>
      <c r="AE33" s="31"/>
    </row>
    <row r="34" spans="1:31" s="2" customFormat="1" ht="14.4" customHeight="1">
      <c r="A34" s="31"/>
      <c r="B34" s="36"/>
      <c r="C34" s="31"/>
      <c r="D34" s="31"/>
      <c r="E34" s="109" t="s">
        <v>38</v>
      </c>
      <c r="F34" s="120">
        <f>ROUND((SUM(BF120:BF263)),  2)</f>
        <v>0</v>
      </c>
      <c r="G34" s="31"/>
      <c r="H34" s="31"/>
      <c r="I34" s="121">
        <v>0.15</v>
      </c>
      <c r="J34" s="120">
        <f>ROUND(((SUM(BF120:BF263))*I34),  2)</f>
        <v>0</v>
      </c>
      <c r="K34" s="31"/>
      <c r="L34" s="48"/>
      <c r="S34" s="31"/>
      <c r="T34" s="31"/>
      <c r="U34" s="31"/>
      <c r="V34" s="31"/>
      <c r="W34" s="31"/>
      <c r="X34" s="31"/>
      <c r="Y34" s="31"/>
      <c r="Z34" s="31"/>
      <c r="AA34" s="31"/>
      <c r="AB34" s="31"/>
      <c r="AC34" s="31"/>
      <c r="AD34" s="31"/>
      <c r="AE34" s="31"/>
    </row>
    <row r="35" spans="1:31" s="2" customFormat="1" ht="14.4" hidden="1" customHeight="1">
      <c r="A35" s="31"/>
      <c r="B35" s="36"/>
      <c r="C35" s="31"/>
      <c r="D35" s="31"/>
      <c r="E35" s="109" t="s">
        <v>39</v>
      </c>
      <c r="F35" s="120">
        <f>ROUND((SUM(BG120:BG263)),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 hidden="1" customHeight="1">
      <c r="A36" s="31"/>
      <c r="B36" s="36"/>
      <c r="C36" s="31"/>
      <c r="D36" s="31"/>
      <c r="E36" s="109" t="s">
        <v>40</v>
      </c>
      <c r="F36" s="120">
        <f>ROUND((SUM(BH120:BH263)),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 hidden="1" customHeight="1">
      <c r="A37" s="31"/>
      <c r="B37" s="36"/>
      <c r="C37" s="31"/>
      <c r="D37" s="31"/>
      <c r="E37" s="109" t="s">
        <v>41</v>
      </c>
      <c r="F37" s="120">
        <f>ROUND((SUM(BI120:BI263)),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4" customHeight="1">
      <c r="A39" s="31"/>
      <c r="B39" s="36"/>
      <c r="C39" s="122"/>
      <c r="D39" s="123" t="s">
        <v>42</v>
      </c>
      <c r="E39" s="124"/>
      <c r="F39" s="124"/>
      <c r="G39" s="125" t="s">
        <v>43</v>
      </c>
      <c r="H39" s="126" t="s">
        <v>44</v>
      </c>
      <c r="I39" s="124"/>
      <c r="J39" s="127">
        <f>SUM(J30:J37)</f>
        <v>0</v>
      </c>
      <c r="K39" s="128"/>
      <c r="L39" s="48"/>
      <c r="S39" s="31"/>
      <c r="T39" s="31"/>
      <c r="U39" s="31"/>
      <c r="V39" s="31"/>
      <c r="W39" s="31"/>
      <c r="X39" s="31"/>
      <c r="Y39" s="31"/>
      <c r="Z39" s="31"/>
      <c r="AA39" s="31"/>
      <c r="AB39" s="31"/>
      <c r="AC39" s="31"/>
      <c r="AD39" s="31"/>
      <c r="AE39" s="31"/>
    </row>
    <row r="40" spans="1:31" s="2" customFormat="1" ht="14.4"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 customHeight="1">
      <c r="B41" s="17"/>
      <c r="L41" s="17"/>
    </row>
    <row r="42" spans="1:31" s="1" customFormat="1" ht="14.4" customHeight="1">
      <c r="B42" s="17"/>
      <c r="L42" s="17"/>
    </row>
    <row r="43" spans="1:31" s="1" customFormat="1" ht="14.4" customHeight="1">
      <c r="B43" s="17"/>
      <c r="L43" s="17"/>
    </row>
    <row r="44" spans="1:31" s="1" customFormat="1" ht="14.4" customHeight="1">
      <c r="B44" s="17"/>
      <c r="L44" s="17"/>
    </row>
    <row r="45" spans="1:31" s="1" customFormat="1" ht="14.4" customHeight="1">
      <c r="B45" s="17"/>
      <c r="L45" s="17"/>
    </row>
    <row r="46" spans="1:31" s="1" customFormat="1" ht="14.4" customHeight="1">
      <c r="B46" s="17"/>
      <c r="L46" s="17"/>
    </row>
    <row r="47" spans="1:31" s="1" customFormat="1" ht="14.4" customHeight="1">
      <c r="B47" s="17"/>
      <c r="L47" s="17"/>
    </row>
    <row r="48" spans="1:31" s="1" customFormat="1" ht="14.4" customHeight="1">
      <c r="B48" s="17"/>
      <c r="L48" s="17"/>
    </row>
    <row r="49" spans="1:31" s="1" customFormat="1" ht="14.4" customHeight="1">
      <c r="B49" s="17"/>
      <c r="L49" s="17"/>
    </row>
    <row r="50" spans="1:31" s="2" customFormat="1" ht="14.4" customHeight="1">
      <c r="B50" s="48"/>
      <c r="D50" s="129" t="s">
        <v>45</v>
      </c>
      <c r="E50" s="130"/>
      <c r="F50" s="130"/>
      <c r="G50" s="129" t="s">
        <v>46</v>
      </c>
      <c r="H50" s="130"/>
      <c r="I50" s="130"/>
      <c r="J50" s="130"/>
      <c r="K50" s="130"/>
      <c r="L50" s="48"/>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5">
      <c r="A61" s="31"/>
      <c r="B61" s="36"/>
      <c r="C61" s="31"/>
      <c r="D61" s="131" t="s">
        <v>47</v>
      </c>
      <c r="E61" s="132"/>
      <c r="F61" s="133" t="s">
        <v>48</v>
      </c>
      <c r="G61" s="131" t="s">
        <v>47</v>
      </c>
      <c r="H61" s="132"/>
      <c r="I61" s="132"/>
      <c r="J61" s="134" t="s">
        <v>48</v>
      </c>
      <c r="K61" s="132"/>
      <c r="L61" s="48"/>
      <c r="S61" s="31"/>
      <c r="T61" s="31"/>
      <c r="U61" s="31"/>
      <c r="V61" s="31"/>
      <c r="W61" s="31"/>
      <c r="X61" s="31"/>
      <c r="Y61" s="31"/>
      <c r="Z61" s="31"/>
      <c r="AA61" s="31"/>
      <c r="AB61" s="31"/>
      <c r="AC61" s="31"/>
      <c r="AD61" s="31"/>
      <c r="AE61" s="31"/>
    </row>
    <row r="62" spans="1:31">
      <c r="B62" s="17"/>
      <c r="L62" s="17"/>
    </row>
    <row r="63" spans="1:31">
      <c r="B63" s="17"/>
      <c r="L63" s="17"/>
    </row>
    <row r="64" spans="1:31">
      <c r="B64" s="17"/>
      <c r="L64" s="17"/>
    </row>
    <row r="65" spans="1:31" s="2" customFormat="1" ht="13">
      <c r="A65" s="31"/>
      <c r="B65" s="36"/>
      <c r="C65" s="31"/>
      <c r="D65" s="129" t="s">
        <v>49</v>
      </c>
      <c r="E65" s="135"/>
      <c r="F65" s="135"/>
      <c r="G65" s="129" t="s">
        <v>50</v>
      </c>
      <c r="H65" s="135"/>
      <c r="I65" s="135"/>
      <c r="J65" s="135"/>
      <c r="K65" s="135"/>
      <c r="L65" s="48"/>
      <c r="S65" s="31"/>
      <c r="T65" s="31"/>
      <c r="U65" s="31"/>
      <c r="V65" s="31"/>
      <c r="W65" s="31"/>
      <c r="X65" s="31"/>
      <c r="Y65" s="31"/>
      <c r="Z65" s="31"/>
      <c r="AA65" s="31"/>
      <c r="AB65" s="31"/>
      <c r="AC65" s="31"/>
      <c r="AD65" s="31"/>
      <c r="AE65" s="31"/>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5">
      <c r="A76" s="31"/>
      <c r="B76" s="36"/>
      <c r="C76" s="31"/>
      <c r="D76" s="131" t="s">
        <v>47</v>
      </c>
      <c r="E76" s="132"/>
      <c r="F76" s="133" t="s">
        <v>48</v>
      </c>
      <c r="G76" s="131" t="s">
        <v>47</v>
      </c>
      <c r="H76" s="132"/>
      <c r="I76" s="132"/>
      <c r="J76" s="134" t="s">
        <v>48</v>
      </c>
      <c r="K76" s="132"/>
      <c r="L76" s="48"/>
      <c r="S76" s="31"/>
      <c r="T76" s="31"/>
      <c r="U76" s="31"/>
      <c r="V76" s="31"/>
      <c r="W76" s="31"/>
      <c r="X76" s="31"/>
      <c r="Y76" s="31"/>
      <c r="Z76" s="31"/>
      <c r="AA76" s="31"/>
      <c r="AB76" s="31"/>
      <c r="AC76" s="31"/>
      <c r="AD76" s="31"/>
      <c r="AE76" s="31"/>
    </row>
    <row r="77" spans="1:31" s="2" customFormat="1" ht="14.4"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 customHeight="1">
      <c r="A82" s="31"/>
      <c r="B82" s="32"/>
      <c r="C82" s="20" t="s">
        <v>92</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63" t="str">
        <f>E7</f>
        <v>Oprava kolejí a výhybek v žst. Přerov 2022</v>
      </c>
      <c r="F85" s="264"/>
      <c r="G85" s="264"/>
      <c r="H85" s="264"/>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90</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47" t="str">
        <f>E9</f>
        <v>SO 01 - Etapa 3 - práce ST</v>
      </c>
      <c r="F87" s="262"/>
      <c r="G87" s="262"/>
      <c r="H87" s="262"/>
      <c r="I87" s="33"/>
      <c r="J87" s="33"/>
      <c r="K87" s="33"/>
      <c r="L87" s="48"/>
      <c r="S87" s="31"/>
      <c r="T87" s="31"/>
      <c r="U87" s="31"/>
      <c r="V87" s="31"/>
      <c r="W87" s="31"/>
      <c r="X87" s="31"/>
      <c r="Y87" s="31"/>
      <c r="Z87" s="31"/>
      <c r="AA87" s="31"/>
      <c r="AB87" s="31"/>
      <c r="AC87" s="31"/>
      <c r="AD87" s="31"/>
      <c r="AE87" s="31"/>
    </row>
    <row r="88" spans="1:47" s="2" customFormat="1" ht="6.9"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 xml:space="preserve"> </v>
      </c>
      <c r="G89" s="33"/>
      <c r="H89" s="33"/>
      <c r="I89" s="26" t="s">
        <v>22</v>
      </c>
      <c r="J89" s="63">
        <f>IF(J12="","",J12)</f>
        <v>0</v>
      </c>
      <c r="K89" s="33"/>
      <c r="L89" s="48"/>
      <c r="S89" s="31"/>
      <c r="T89" s="31"/>
      <c r="U89" s="31"/>
      <c r="V89" s="31"/>
      <c r="W89" s="31"/>
      <c r="X89" s="31"/>
      <c r="Y89" s="31"/>
      <c r="Z89" s="31"/>
      <c r="AA89" s="31"/>
      <c r="AB89" s="31"/>
      <c r="AC89" s="31"/>
      <c r="AD89" s="31"/>
      <c r="AE89" s="31"/>
    </row>
    <row r="90" spans="1:47" s="2" customFormat="1" ht="6.9"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15" customHeight="1">
      <c r="A91" s="31"/>
      <c r="B91" s="32"/>
      <c r="C91" s="26" t="s">
        <v>23</v>
      </c>
      <c r="D91" s="33"/>
      <c r="E91" s="33"/>
      <c r="F91" s="24" t="str">
        <f>E15</f>
        <v xml:space="preserve"> </v>
      </c>
      <c r="G91" s="33"/>
      <c r="H91" s="33"/>
      <c r="I91" s="26" t="s">
        <v>28</v>
      </c>
      <c r="J91" s="29" t="str">
        <f>E21</f>
        <v xml:space="preserve"> </v>
      </c>
      <c r="K91" s="33"/>
      <c r="L91" s="48"/>
      <c r="S91" s="31"/>
      <c r="T91" s="31"/>
      <c r="U91" s="31"/>
      <c r="V91" s="31"/>
      <c r="W91" s="31"/>
      <c r="X91" s="31"/>
      <c r="Y91" s="31"/>
      <c r="Z91" s="31"/>
      <c r="AA91" s="31"/>
      <c r="AB91" s="31"/>
      <c r="AC91" s="31"/>
      <c r="AD91" s="31"/>
      <c r="AE91" s="31"/>
    </row>
    <row r="92" spans="1:47" s="2" customFormat="1" ht="15.15" customHeight="1">
      <c r="A92" s="31"/>
      <c r="B92" s="32"/>
      <c r="C92" s="26" t="s">
        <v>26</v>
      </c>
      <c r="D92" s="33"/>
      <c r="E92" s="33"/>
      <c r="F92" s="24" t="str">
        <f>IF(E18="","",E18)</f>
        <v>Vyplň údaj</v>
      </c>
      <c r="G92" s="33"/>
      <c r="H92" s="33"/>
      <c r="I92" s="26" t="s">
        <v>30</v>
      </c>
      <c r="J92" s="29" t="str">
        <f>E24</f>
        <v xml:space="preserve"> </v>
      </c>
      <c r="K92" s="33"/>
      <c r="L92" s="48"/>
      <c r="S92" s="31"/>
      <c r="T92" s="31"/>
      <c r="U92" s="31"/>
      <c r="V92" s="31"/>
      <c r="W92" s="31"/>
      <c r="X92" s="31"/>
      <c r="Y92" s="31"/>
      <c r="Z92" s="31"/>
      <c r="AA92" s="31"/>
      <c r="AB92" s="31"/>
      <c r="AC92" s="31"/>
      <c r="AD92" s="31"/>
      <c r="AE92" s="31"/>
    </row>
    <row r="93" spans="1:47" s="2" customFormat="1" ht="10.4"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93</v>
      </c>
      <c r="D94" s="141"/>
      <c r="E94" s="141"/>
      <c r="F94" s="141"/>
      <c r="G94" s="141"/>
      <c r="H94" s="141"/>
      <c r="I94" s="141"/>
      <c r="J94" s="142" t="s">
        <v>94</v>
      </c>
      <c r="K94" s="141"/>
      <c r="L94" s="48"/>
      <c r="S94" s="31"/>
      <c r="T94" s="31"/>
      <c r="U94" s="31"/>
      <c r="V94" s="31"/>
      <c r="W94" s="31"/>
      <c r="X94" s="31"/>
      <c r="Y94" s="31"/>
      <c r="Z94" s="31"/>
      <c r="AA94" s="31"/>
      <c r="AB94" s="31"/>
      <c r="AC94" s="31"/>
      <c r="AD94" s="31"/>
      <c r="AE94" s="31"/>
    </row>
    <row r="95" spans="1:47" s="2" customFormat="1" ht="10.4"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75" customHeight="1">
      <c r="A96" s="31"/>
      <c r="B96" s="32"/>
      <c r="C96" s="143" t="s">
        <v>95</v>
      </c>
      <c r="D96" s="33"/>
      <c r="E96" s="33"/>
      <c r="F96" s="33"/>
      <c r="G96" s="33"/>
      <c r="H96" s="33"/>
      <c r="I96" s="33"/>
      <c r="J96" s="81">
        <f>J120</f>
        <v>0</v>
      </c>
      <c r="K96" s="33"/>
      <c r="L96" s="48"/>
      <c r="S96" s="31"/>
      <c r="T96" s="31"/>
      <c r="U96" s="31"/>
      <c r="V96" s="31"/>
      <c r="W96" s="31"/>
      <c r="X96" s="31"/>
      <c r="Y96" s="31"/>
      <c r="Z96" s="31"/>
      <c r="AA96" s="31"/>
      <c r="AB96" s="31"/>
      <c r="AC96" s="31"/>
      <c r="AD96" s="31"/>
      <c r="AE96" s="31"/>
      <c r="AU96" s="14" t="s">
        <v>96</v>
      </c>
    </row>
    <row r="97" spans="1:31" s="9" customFormat="1" ht="24.9" customHeight="1">
      <c r="B97" s="144"/>
      <c r="C97" s="145"/>
      <c r="D97" s="146" t="s">
        <v>97</v>
      </c>
      <c r="E97" s="147"/>
      <c r="F97" s="147"/>
      <c r="G97" s="147"/>
      <c r="H97" s="147"/>
      <c r="I97" s="147"/>
      <c r="J97" s="148">
        <f>J121</f>
        <v>0</v>
      </c>
      <c r="K97" s="145"/>
      <c r="L97" s="149"/>
    </row>
    <row r="98" spans="1:31" s="10" customFormat="1" ht="20" customHeight="1">
      <c r="B98" s="150"/>
      <c r="C98" s="151"/>
      <c r="D98" s="152" t="s">
        <v>98</v>
      </c>
      <c r="E98" s="153"/>
      <c r="F98" s="153"/>
      <c r="G98" s="153"/>
      <c r="H98" s="153"/>
      <c r="I98" s="153"/>
      <c r="J98" s="154">
        <f>J122</f>
        <v>0</v>
      </c>
      <c r="K98" s="151"/>
      <c r="L98" s="155"/>
    </row>
    <row r="99" spans="1:31" s="9" customFormat="1" ht="24.9" customHeight="1">
      <c r="B99" s="144"/>
      <c r="C99" s="145"/>
      <c r="D99" s="146" t="s">
        <v>99</v>
      </c>
      <c r="E99" s="147"/>
      <c r="F99" s="147"/>
      <c r="G99" s="147"/>
      <c r="H99" s="147"/>
      <c r="I99" s="147"/>
      <c r="J99" s="148">
        <f>J227</f>
        <v>0</v>
      </c>
      <c r="K99" s="145"/>
      <c r="L99" s="149"/>
    </row>
    <row r="100" spans="1:31" s="9" customFormat="1" ht="24.9" customHeight="1">
      <c r="B100" s="144"/>
      <c r="C100" s="145"/>
      <c r="D100" s="146" t="s">
        <v>100</v>
      </c>
      <c r="E100" s="147"/>
      <c r="F100" s="147"/>
      <c r="G100" s="147"/>
      <c r="H100" s="147"/>
      <c r="I100" s="147"/>
      <c r="J100" s="148">
        <f>J263</f>
        <v>0</v>
      </c>
      <c r="K100" s="145"/>
      <c r="L100" s="149"/>
    </row>
    <row r="101" spans="1:31" s="2" customFormat="1" ht="21.75" customHeight="1">
      <c r="A101" s="31"/>
      <c r="B101" s="32"/>
      <c r="C101" s="33"/>
      <c r="D101" s="33"/>
      <c r="E101" s="33"/>
      <c r="F101" s="33"/>
      <c r="G101" s="33"/>
      <c r="H101" s="33"/>
      <c r="I101" s="33"/>
      <c r="J101" s="33"/>
      <c r="K101" s="33"/>
      <c r="L101" s="48"/>
      <c r="S101" s="31"/>
      <c r="T101" s="31"/>
      <c r="U101" s="31"/>
      <c r="V101" s="31"/>
      <c r="W101" s="31"/>
      <c r="X101" s="31"/>
      <c r="Y101" s="31"/>
      <c r="Z101" s="31"/>
      <c r="AA101" s="31"/>
      <c r="AB101" s="31"/>
      <c r="AC101" s="31"/>
      <c r="AD101" s="31"/>
      <c r="AE101" s="31"/>
    </row>
    <row r="102" spans="1:31" s="2" customFormat="1" ht="6.9" customHeight="1">
      <c r="A102" s="31"/>
      <c r="B102" s="51"/>
      <c r="C102" s="52"/>
      <c r="D102" s="52"/>
      <c r="E102" s="52"/>
      <c r="F102" s="52"/>
      <c r="G102" s="52"/>
      <c r="H102" s="52"/>
      <c r="I102" s="52"/>
      <c r="J102" s="52"/>
      <c r="K102" s="52"/>
      <c r="L102" s="48"/>
      <c r="S102" s="31"/>
      <c r="T102" s="31"/>
      <c r="U102" s="31"/>
      <c r="V102" s="31"/>
      <c r="W102" s="31"/>
      <c r="X102" s="31"/>
      <c r="Y102" s="31"/>
      <c r="Z102" s="31"/>
      <c r="AA102" s="31"/>
      <c r="AB102" s="31"/>
      <c r="AC102" s="31"/>
      <c r="AD102" s="31"/>
      <c r="AE102" s="31"/>
    </row>
    <row r="106" spans="1:31" s="2" customFormat="1" ht="6.9" customHeight="1">
      <c r="A106" s="31"/>
      <c r="B106" s="53"/>
      <c r="C106" s="54"/>
      <c r="D106" s="54"/>
      <c r="E106" s="54"/>
      <c r="F106" s="54"/>
      <c r="G106" s="54"/>
      <c r="H106" s="54"/>
      <c r="I106" s="54"/>
      <c r="J106" s="54"/>
      <c r="K106" s="54"/>
      <c r="L106" s="48"/>
      <c r="S106" s="31"/>
      <c r="T106" s="31"/>
      <c r="U106" s="31"/>
      <c r="V106" s="31"/>
      <c r="W106" s="31"/>
      <c r="X106" s="31"/>
      <c r="Y106" s="31"/>
      <c r="Z106" s="31"/>
      <c r="AA106" s="31"/>
      <c r="AB106" s="31"/>
      <c r="AC106" s="31"/>
      <c r="AD106" s="31"/>
      <c r="AE106" s="31"/>
    </row>
    <row r="107" spans="1:31" s="2" customFormat="1" ht="24.9" customHeight="1">
      <c r="A107" s="31"/>
      <c r="B107" s="32"/>
      <c r="C107" s="20" t="s">
        <v>101</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6.9" customHeight="1">
      <c r="A108" s="31"/>
      <c r="B108" s="32"/>
      <c r="C108" s="33"/>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2" customHeight="1">
      <c r="A109" s="31"/>
      <c r="B109" s="32"/>
      <c r="C109" s="26" t="s">
        <v>16</v>
      </c>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31" s="2" customFormat="1" ht="16.5" customHeight="1">
      <c r="A110" s="31"/>
      <c r="B110" s="32"/>
      <c r="C110" s="33"/>
      <c r="D110" s="33"/>
      <c r="E110" s="263" t="str">
        <f>E7</f>
        <v>Oprava kolejí a výhybek v žst. Přerov 2022</v>
      </c>
      <c r="F110" s="264"/>
      <c r="G110" s="264"/>
      <c r="H110" s="264"/>
      <c r="I110" s="33"/>
      <c r="J110" s="33"/>
      <c r="K110" s="33"/>
      <c r="L110" s="48"/>
      <c r="S110" s="31"/>
      <c r="T110" s="31"/>
      <c r="U110" s="31"/>
      <c r="V110" s="31"/>
      <c r="W110" s="31"/>
      <c r="X110" s="31"/>
      <c r="Y110" s="31"/>
      <c r="Z110" s="31"/>
      <c r="AA110" s="31"/>
      <c r="AB110" s="31"/>
      <c r="AC110" s="31"/>
      <c r="AD110" s="31"/>
      <c r="AE110" s="31"/>
    </row>
    <row r="111" spans="1:31" s="2" customFormat="1" ht="12" customHeight="1">
      <c r="A111" s="31"/>
      <c r="B111" s="32"/>
      <c r="C111" s="26" t="s">
        <v>90</v>
      </c>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6.5" customHeight="1">
      <c r="A112" s="31"/>
      <c r="B112" s="32"/>
      <c r="C112" s="33"/>
      <c r="D112" s="33"/>
      <c r="E112" s="247" t="str">
        <f>E9</f>
        <v>SO 01 - Etapa 3 - práce ST</v>
      </c>
      <c r="F112" s="262"/>
      <c r="G112" s="262"/>
      <c r="H112" s="262"/>
      <c r="I112" s="33"/>
      <c r="J112" s="33"/>
      <c r="K112" s="33"/>
      <c r="L112" s="48"/>
      <c r="S112" s="31"/>
      <c r="T112" s="31"/>
      <c r="U112" s="31"/>
      <c r="V112" s="31"/>
      <c r="W112" s="31"/>
      <c r="X112" s="31"/>
      <c r="Y112" s="31"/>
      <c r="Z112" s="31"/>
      <c r="AA112" s="31"/>
      <c r="AB112" s="31"/>
      <c r="AC112" s="31"/>
      <c r="AD112" s="31"/>
      <c r="AE112" s="31"/>
    </row>
    <row r="113" spans="1:65" s="2" customFormat="1" ht="6.9"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2" customHeight="1">
      <c r="A114" s="31"/>
      <c r="B114" s="32"/>
      <c r="C114" s="26" t="s">
        <v>20</v>
      </c>
      <c r="D114" s="33"/>
      <c r="E114" s="33"/>
      <c r="F114" s="24" t="str">
        <f>F12</f>
        <v xml:space="preserve"> </v>
      </c>
      <c r="G114" s="33"/>
      <c r="H114" s="33"/>
      <c r="I114" s="26" t="s">
        <v>22</v>
      </c>
      <c r="J114" s="63">
        <f>IF(J12="","",J12)</f>
        <v>0</v>
      </c>
      <c r="K114" s="33"/>
      <c r="L114" s="48"/>
      <c r="S114" s="31"/>
      <c r="T114" s="31"/>
      <c r="U114" s="31"/>
      <c r="V114" s="31"/>
      <c r="W114" s="31"/>
      <c r="X114" s="31"/>
      <c r="Y114" s="31"/>
      <c r="Z114" s="31"/>
      <c r="AA114" s="31"/>
      <c r="AB114" s="31"/>
      <c r="AC114" s="31"/>
      <c r="AD114" s="31"/>
      <c r="AE114" s="31"/>
    </row>
    <row r="115" spans="1:65" s="2" customFormat="1" ht="6.9"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2" customFormat="1" ht="15.15" customHeight="1">
      <c r="A116" s="31"/>
      <c r="B116" s="32"/>
      <c r="C116" s="26" t="s">
        <v>23</v>
      </c>
      <c r="D116" s="33"/>
      <c r="E116" s="33"/>
      <c r="F116" s="24" t="str">
        <f>E15</f>
        <v xml:space="preserve"> </v>
      </c>
      <c r="G116" s="33"/>
      <c r="H116" s="33"/>
      <c r="I116" s="26" t="s">
        <v>28</v>
      </c>
      <c r="J116" s="29" t="str">
        <f>E21</f>
        <v xml:space="preserve"> </v>
      </c>
      <c r="K116" s="33"/>
      <c r="L116" s="48"/>
      <c r="S116" s="31"/>
      <c r="T116" s="31"/>
      <c r="U116" s="31"/>
      <c r="V116" s="31"/>
      <c r="W116" s="31"/>
      <c r="X116" s="31"/>
      <c r="Y116" s="31"/>
      <c r="Z116" s="31"/>
      <c r="AA116" s="31"/>
      <c r="AB116" s="31"/>
      <c r="AC116" s="31"/>
      <c r="AD116" s="31"/>
      <c r="AE116" s="31"/>
    </row>
    <row r="117" spans="1:65" s="2" customFormat="1" ht="15.15" customHeight="1">
      <c r="A117" s="31"/>
      <c r="B117" s="32"/>
      <c r="C117" s="26" t="s">
        <v>26</v>
      </c>
      <c r="D117" s="33"/>
      <c r="E117" s="33"/>
      <c r="F117" s="24" t="str">
        <f>IF(E18="","",E18)</f>
        <v>Vyplň údaj</v>
      </c>
      <c r="G117" s="33"/>
      <c r="H117" s="33"/>
      <c r="I117" s="26" t="s">
        <v>30</v>
      </c>
      <c r="J117" s="29" t="str">
        <f>E24</f>
        <v xml:space="preserve"> </v>
      </c>
      <c r="K117" s="33"/>
      <c r="L117" s="48"/>
      <c r="S117" s="31"/>
      <c r="T117" s="31"/>
      <c r="U117" s="31"/>
      <c r="V117" s="31"/>
      <c r="W117" s="31"/>
      <c r="X117" s="31"/>
      <c r="Y117" s="31"/>
      <c r="Z117" s="31"/>
      <c r="AA117" s="31"/>
      <c r="AB117" s="31"/>
      <c r="AC117" s="31"/>
      <c r="AD117" s="31"/>
      <c r="AE117" s="31"/>
    </row>
    <row r="118" spans="1:65" s="2" customFormat="1" ht="10.4" customHeight="1">
      <c r="A118" s="31"/>
      <c r="B118" s="32"/>
      <c r="C118" s="33"/>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5" s="11" customFormat="1" ht="29.25" customHeight="1">
      <c r="A119" s="156"/>
      <c r="B119" s="157"/>
      <c r="C119" s="158" t="s">
        <v>102</v>
      </c>
      <c r="D119" s="159" t="s">
        <v>57</v>
      </c>
      <c r="E119" s="159" t="s">
        <v>53</v>
      </c>
      <c r="F119" s="159" t="s">
        <v>54</v>
      </c>
      <c r="G119" s="159" t="s">
        <v>103</v>
      </c>
      <c r="H119" s="159" t="s">
        <v>104</v>
      </c>
      <c r="I119" s="159" t="s">
        <v>105</v>
      </c>
      <c r="J119" s="159" t="s">
        <v>94</v>
      </c>
      <c r="K119" s="160" t="s">
        <v>106</v>
      </c>
      <c r="L119" s="161"/>
      <c r="M119" s="72" t="s">
        <v>1</v>
      </c>
      <c r="N119" s="73" t="s">
        <v>36</v>
      </c>
      <c r="O119" s="73" t="s">
        <v>107</v>
      </c>
      <c r="P119" s="73" t="s">
        <v>108</v>
      </c>
      <c r="Q119" s="73" t="s">
        <v>109</v>
      </c>
      <c r="R119" s="73" t="s">
        <v>110</v>
      </c>
      <c r="S119" s="73" t="s">
        <v>111</v>
      </c>
      <c r="T119" s="74" t="s">
        <v>112</v>
      </c>
      <c r="U119" s="156"/>
      <c r="V119" s="156"/>
      <c r="W119" s="156"/>
      <c r="X119" s="156"/>
      <c r="Y119" s="156"/>
      <c r="Z119" s="156"/>
      <c r="AA119" s="156"/>
      <c r="AB119" s="156"/>
      <c r="AC119" s="156"/>
      <c r="AD119" s="156"/>
      <c r="AE119" s="156"/>
    </row>
    <row r="120" spans="1:65" s="2" customFormat="1" ht="22.75" customHeight="1">
      <c r="A120" s="31"/>
      <c r="B120" s="32"/>
      <c r="C120" s="79" t="s">
        <v>113</v>
      </c>
      <c r="D120" s="33"/>
      <c r="E120" s="33"/>
      <c r="F120" s="33"/>
      <c r="G120" s="33"/>
      <c r="H120" s="33"/>
      <c r="I120" s="33"/>
      <c r="J120" s="162">
        <f>BK120</f>
        <v>0</v>
      </c>
      <c r="K120" s="33"/>
      <c r="L120" s="36"/>
      <c r="M120" s="75"/>
      <c r="N120" s="163"/>
      <c r="O120" s="76"/>
      <c r="P120" s="164">
        <f>P121+P227+P263</f>
        <v>0</v>
      </c>
      <c r="Q120" s="76"/>
      <c r="R120" s="164">
        <f>R121+R227+R263</f>
        <v>1325.74</v>
      </c>
      <c r="S120" s="76"/>
      <c r="T120" s="165">
        <f>T121+T227+T263</f>
        <v>0</v>
      </c>
      <c r="U120" s="31"/>
      <c r="V120" s="31"/>
      <c r="W120" s="31"/>
      <c r="X120" s="31"/>
      <c r="Y120" s="31"/>
      <c r="Z120" s="31"/>
      <c r="AA120" s="31"/>
      <c r="AB120" s="31"/>
      <c r="AC120" s="31"/>
      <c r="AD120" s="31"/>
      <c r="AE120" s="31"/>
      <c r="AT120" s="14" t="s">
        <v>71</v>
      </c>
      <c r="AU120" s="14" t="s">
        <v>96</v>
      </c>
      <c r="BK120" s="166">
        <f>BK121+BK227+BK263</f>
        <v>0</v>
      </c>
    </row>
    <row r="121" spans="1:65" s="12" customFormat="1" ht="26" customHeight="1">
      <c r="B121" s="167"/>
      <c r="C121" s="168"/>
      <c r="D121" s="169" t="s">
        <v>71</v>
      </c>
      <c r="E121" s="170" t="s">
        <v>114</v>
      </c>
      <c r="F121" s="170" t="s">
        <v>115</v>
      </c>
      <c r="G121" s="168"/>
      <c r="H121" s="168"/>
      <c r="I121" s="171"/>
      <c r="J121" s="172">
        <f>BK121</f>
        <v>0</v>
      </c>
      <c r="K121" s="168"/>
      <c r="L121" s="173"/>
      <c r="M121" s="174"/>
      <c r="N121" s="175"/>
      <c r="O121" s="175"/>
      <c r="P121" s="176">
        <f>P122</f>
        <v>0</v>
      </c>
      <c r="Q121" s="175"/>
      <c r="R121" s="176">
        <f>R122</f>
        <v>0</v>
      </c>
      <c r="S121" s="175"/>
      <c r="T121" s="177">
        <f>T122</f>
        <v>0</v>
      </c>
      <c r="AR121" s="178" t="s">
        <v>80</v>
      </c>
      <c r="AT121" s="179" t="s">
        <v>71</v>
      </c>
      <c r="AU121" s="179" t="s">
        <v>72</v>
      </c>
      <c r="AY121" s="178" t="s">
        <v>116</v>
      </c>
      <c r="BK121" s="180">
        <f>BK122</f>
        <v>0</v>
      </c>
    </row>
    <row r="122" spans="1:65" s="12" customFormat="1" ht="22.75" customHeight="1">
      <c r="B122" s="167"/>
      <c r="C122" s="168"/>
      <c r="D122" s="169" t="s">
        <v>71</v>
      </c>
      <c r="E122" s="181" t="s">
        <v>117</v>
      </c>
      <c r="F122" s="181" t="s">
        <v>118</v>
      </c>
      <c r="G122" s="168"/>
      <c r="H122" s="168"/>
      <c r="I122" s="171"/>
      <c r="J122" s="182">
        <f>BK122</f>
        <v>0</v>
      </c>
      <c r="K122" s="168"/>
      <c r="L122" s="173"/>
      <c r="M122" s="174"/>
      <c r="N122" s="175"/>
      <c r="O122" s="175"/>
      <c r="P122" s="176">
        <f>SUM(P123:P226)</f>
        <v>0</v>
      </c>
      <c r="Q122" s="175"/>
      <c r="R122" s="176">
        <f>SUM(R123:R226)</f>
        <v>0</v>
      </c>
      <c r="S122" s="175"/>
      <c r="T122" s="177">
        <f>SUM(T123:T226)</f>
        <v>0</v>
      </c>
      <c r="AR122" s="178" t="s">
        <v>80</v>
      </c>
      <c r="AT122" s="179" t="s">
        <v>71</v>
      </c>
      <c r="AU122" s="179" t="s">
        <v>80</v>
      </c>
      <c r="AY122" s="178" t="s">
        <v>116</v>
      </c>
      <c r="BK122" s="180">
        <f>SUM(BK123:BK226)</f>
        <v>0</v>
      </c>
    </row>
    <row r="123" spans="1:65" s="2" customFormat="1" ht="24.15" customHeight="1">
      <c r="A123" s="31"/>
      <c r="B123" s="32"/>
      <c r="C123" s="183" t="s">
        <v>80</v>
      </c>
      <c r="D123" s="183" t="s">
        <v>119</v>
      </c>
      <c r="E123" s="184" t="s">
        <v>120</v>
      </c>
      <c r="F123" s="185" t="s">
        <v>121</v>
      </c>
      <c r="G123" s="186" t="s">
        <v>122</v>
      </c>
      <c r="H123" s="187">
        <v>393</v>
      </c>
      <c r="I123" s="188"/>
      <c r="J123" s="189">
        <f>ROUND(I123*H123,2)</f>
        <v>0</v>
      </c>
      <c r="K123" s="185" t="s">
        <v>123</v>
      </c>
      <c r="L123" s="36"/>
      <c r="M123" s="190" t="s">
        <v>1</v>
      </c>
      <c r="N123" s="191" t="s">
        <v>37</v>
      </c>
      <c r="O123" s="68"/>
      <c r="P123" s="192">
        <f>O123*H123</f>
        <v>0</v>
      </c>
      <c r="Q123" s="192">
        <v>0</v>
      </c>
      <c r="R123" s="192">
        <f>Q123*H123</f>
        <v>0</v>
      </c>
      <c r="S123" s="192">
        <v>0</v>
      </c>
      <c r="T123" s="193">
        <f>S123*H123</f>
        <v>0</v>
      </c>
      <c r="U123" s="31"/>
      <c r="V123" s="31"/>
      <c r="W123" s="31"/>
      <c r="X123" s="31"/>
      <c r="Y123" s="31"/>
      <c r="Z123" s="31"/>
      <c r="AA123" s="31"/>
      <c r="AB123" s="31"/>
      <c r="AC123" s="31"/>
      <c r="AD123" s="31"/>
      <c r="AE123" s="31"/>
      <c r="AR123" s="194" t="s">
        <v>124</v>
      </c>
      <c r="AT123" s="194" t="s">
        <v>119</v>
      </c>
      <c r="AU123" s="194" t="s">
        <v>82</v>
      </c>
      <c r="AY123" s="14" t="s">
        <v>116</v>
      </c>
      <c r="BE123" s="195">
        <f>IF(N123="základní",J123,0)</f>
        <v>0</v>
      </c>
      <c r="BF123" s="195">
        <f>IF(N123="snížená",J123,0)</f>
        <v>0</v>
      </c>
      <c r="BG123" s="195">
        <f>IF(N123="zákl. přenesená",J123,0)</f>
        <v>0</v>
      </c>
      <c r="BH123" s="195">
        <f>IF(N123="sníž. přenesená",J123,0)</f>
        <v>0</v>
      </c>
      <c r="BI123" s="195">
        <f>IF(N123="nulová",J123,0)</f>
        <v>0</v>
      </c>
      <c r="BJ123" s="14" t="s">
        <v>80</v>
      </c>
      <c r="BK123" s="195">
        <f>ROUND(I123*H123,2)</f>
        <v>0</v>
      </c>
      <c r="BL123" s="14" t="s">
        <v>124</v>
      </c>
      <c r="BM123" s="194" t="s">
        <v>125</v>
      </c>
    </row>
    <row r="124" spans="1:65" s="2" customFormat="1" ht="36">
      <c r="A124" s="31"/>
      <c r="B124" s="32"/>
      <c r="C124" s="33"/>
      <c r="D124" s="196" t="s">
        <v>126</v>
      </c>
      <c r="E124" s="33"/>
      <c r="F124" s="197" t="s">
        <v>127</v>
      </c>
      <c r="G124" s="33"/>
      <c r="H124" s="33"/>
      <c r="I124" s="198"/>
      <c r="J124" s="33"/>
      <c r="K124" s="33"/>
      <c r="L124" s="36"/>
      <c r="M124" s="199"/>
      <c r="N124" s="200"/>
      <c r="O124" s="68"/>
      <c r="P124" s="68"/>
      <c r="Q124" s="68"/>
      <c r="R124" s="68"/>
      <c r="S124" s="68"/>
      <c r="T124" s="69"/>
      <c r="U124" s="31"/>
      <c r="V124" s="31"/>
      <c r="W124" s="31"/>
      <c r="X124" s="31"/>
      <c r="Y124" s="31"/>
      <c r="Z124" s="31"/>
      <c r="AA124" s="31"/>
      <c r="AB124" s="31"/>
      <c r="AC124" s="31"/>
      <c r="AD124" s="31"/>
      <c r="AE124" s="31"/>
      <c r="AT124" s="14" t="s">
        <v>126</v>
      </c>
      <c r="AU124" s="14" t="s">
        <v>82</v>
      </c>
    </row>
    <row r="125" spans="1:65" s="2" customFormat="1" ht="16.5" customHeight="1">
      <c r="A125" s="31"/>
      <c r="B125" s="32"/>
      <c r="C125" s="183" t="s">
        <v>82</v>
      </c>
      <c r="D125" s="183" t="s">
        <v>119</v>
      </c>
      <c r="E125" s="184" t="s">
        <v>128</v>
      </c>
      <c r="F125" s="185" t="s">
        <v>129</v>
      </c>
      <c r="G125" s="186" t="s">
        <v>130</v>
      </c>
      <c r="H125" s="187">
        <v>39.299999999999997</v>
      </c>
      <c r="I125" s="188"/>
      <c r="J125" s="189">
        <f>ROUND(I125*H125,2)</f>
        <v>0</v>
      </c>
      <c r="K125" s="185" t="s">
        <v>123</v>
      </c>
      <c r="L125" s="36"/>
      <c r="M125" s="190" t="s">
        <v>1</v>
      </c>
      <c r="N125" s="191" t="s">
        <v>37</v>
      </c>
      <c r="O125" s="68"/>
      <c r="P125" s="192">
        <f>O125*H125</f>
        <v>0</v>
      </c>
      <c r="Q125" s="192">
        <v>0</v>
      </c>
      <c r="R125" s="192">
        <f>Q125*H125</f>
        <v>0</v>
      </c>
      <c r="S125" s="192">
        <v>0</v>
      </c>
      <c r="T125" s="193">
        <f>S125*H125</f>
        <v>0</v>
      </c>
      <c r="U125" s="31"/>
      <c r="V125" s="31"/>
      <c r="W125" s="31"/>
      <c r="X125" s="31"/>
      <c r="Y125" s="31"/>
      <c r="Z125" s="31"/>
      <c r="AA125" s="31"/>
      <c r="AB125" s="31"/>
      <c r="AC125" s="31"/>
      <c r="AD125" s="31"/>
      <c r="AE125" s="31"/>
      <c r="AR125" s="194" t="s">
        <v>124</v>
      </c>
      <c r="AT125" s="194" t="s">
        <v>119</v>
      </c>
      <c r="AU125" s="194" t="s">
        <v>82</v>
      </c>
      <c r="AY125" s="14" t="s">
        <v>116</v>
      </c>
      <c r="BE125" s="195">
        <f>IF(N125="základní",J125,0)</f>
        <v>0</v>
      </c>
      <c r="BF125" s="195">
        <f>IF(N125="snížená",J125,0)</f>
        <v>0</v>
      </c>
      <c r="BG125" s="195">
        <f>IF(N125="zákl. přenesená",J125,0)</f>
        <v>0</v>
      </c>
      <c r="BH125" s="195">
        <f>IF(N125="sníž. přenesená",J125,0)</f>
        <v>0</v>
      </c>
      <c r="BI125" s="195">
        <f>IF(N125="nulová",J125,0)</f>
        <v>0</v>
      </c>
      <c r="BJ125" s="14" t="s">
        <v>80</v>
      </c>
      <c r="BK125" s="195">
        <f>ROUND(I125*H125,2)</f>
        <v>0</v>
      </c>
      <c r="BL125" s="14" t="s">
        <v>124</v>
      </c>
      <c r="BM125" s="194" t="s">
        <v>131</v>
      </c>
    </row>
    <row r="126" spans="1:65" s="2" customFormat="1" ht="45">
      <c r="A126" s="31"/>
      <c r="B126" s="32"/>
      <c r="C126" s="33"/>
      <c r="D126" s="196" t="s">
        <v>126</v>
      </c>
      <c r="E126" s="33"/>
      <c r="F126" s="197" t="s">
        <v>132</v>
      </c>
      <c r="G126" s="33"/>
      <c r="H126" s="33"/>
      <c r="I126" s="198"/>
      <c r="J126" s="33"/>
      <c r="K126" s="33"/>
      <c r="L126" s="36"/>
      <c r="M126" s="199"/>
      <c r="N126" s="200"/>
      <c r="O126" s="68"/>
      <c r="P126" s="68"/>
      <c r="Q126" s="68"/>
      <c r="R126" s="68"/>
      <c r="S126" s="68"/>
      <c r="T126" s="69"/>
      <c r="U126" s="31"/>
      <c r="V126" s="31"/>
      <c r="W126" s="31"/>
      <c r="X126" s="31"/>
      <c r="Y126" s="31"/>
      <c r="Z126" s="31"/>
      <c r="AA126" s="31"/>
      <c r="AB126" s="31"/>
      <c r="AC126" s="31"/>
      <c r="AD126" s="31"/>
      <c r="AE126" s="31"/>
      <c r="AT126" s="14" t="s">
        <v>126</v>
      </c>
      <c r="AU126" s="14" t="s">
        <v>82</v>
      </c>
    </row>
    <row r="127" spans="1:65" s="2" customFormat="1" ht="24.15" customHeight="1">
      <c r="A127" s="31"/>
      <c r="B127" s="32"/>
      <c r="C127" s="183" t="s">
        <v>133</v>
      </c>
      <c r="D127" s="183" t="s">
        <v>119</v>
      </c>
      <c r="E127" s="184" t="s">
        <v>134</v>
      </c>
      <c r="F127" s="185" t="s">
        <v>135</v>
      </c>
      <c r="G127" s="186" t="s">
        <v>136</v>
      </c>
      <c r="H127" s="187">
        <v>5.2999999999999999E-2</v>
      </c>
      <c r="I127" s="188"/>
      <c r="J127" s="189">
        <f>ROUND(I127*H127,2)</f>
        <v>0</v>
      </c>
      <c r="K127" s="185" t="s">
        <v>123</v>
      </c>
      <c r="L127" s="36"/>
      <c r="M127" s="190" t="s">
        <v>1</v>
      </c>
      <c r="N127" s="191" t="s">
        <v>37</v>
      </c>
      <c r="O127" s="68"/>
      <c r="P127" s="192">
        <f>O127*H127</f>
        <v>0</v>
      </c>
      <c r="Q127" s="192">
        <v>0</v>
      </c>
      <c r="R127" s="192">
        <f>Q127*H127</f>
        <v>0</v>
      </c>
      <c r="S127" s="192">
        <v>0</v>
      </c>
      <c r="T127" s="193">
        <f>S127*H127</f>
        <v>0</v>
      </c>
      <c r="U127" s="31"/>
      <c r="V127" s="31"/>
      <c r="W127" s="31"/>
      <c r="X127" s="31"/>
      <c r="Y127" s="31"/>
      <c r="Z127" s="31"/>
      <c r="AA127" s="31"/>
      <c r="AB127" s="31"/>
      <c r="AC127" s="31"/>
      <c r="AD127" s="31"/>
      <c r="AE127" s="31"/>
      <c r="AR127" s="194" t="s">
        <v>124</v>
      </c>
      <c r="AT127" s="194" t="s">
        <v>119</v>
      </c>
      <c r="AU127" s="194" t="s">
        <v>82</v>
      </c>
      <c r="AY127" s="14" t="s">
        <v>116</v>
      </c>
      <c r="BE127" s="195">
        <f>IF(N127="základní",J127,0)</f>
        <v>0</v>
      </c>
      <c r="BF127" s="195">
        <f>IF(N127="snížená",J127,0)</f>
        <v>0</v>
      </c>
      <c r="BG127" s="195">
        <f>IF(N127="zákl. přenesená",J127,0)</f>
        <v>0</v>
      </c>
      <c r="BH127" s="195">
        <f>IF(N127="sníž. přenesená",J127,0)</f>
        <v>0</v>
      </c>
      <c r="BI127" s="195">
        <f>IF(N127="nulová",J127,0)</f>
        <v>0</v>
      </c>
      <c r="BJ127" s="14" t="s">
        <v>80</v>
      </c>
      <c r="BK127" s="195">
        <f>ROUND(I127*H127,2)</f>
        <v>0</v>
      </c>
      <c r="BL127" s="14" t="s">
        <v>124</v>
      </c>
      <c r="BM127" s="194" t="s">
        <v>137</v>
      </c>
    </row>
    <row r="128" spans="1:65" s="2" customFormat="1" ht="99">
      <c r="A128" s="31"/>
      <c r="B128" s="32"/>
      <c r="C128" s="33"/>
      <c r="D128" s="196" t="s">
        <v>126</v>
      </c>
      <c r="E128" s="33"/>
      <c r="F128" s="197" t="s">
        <v>138</v>
      </c>
      <c r="G128" s="33"/>
      <c r="H128" s="33"/>
      <c r="I128" s="198"/>
      <c r="J128" s="33"/>
      <c r="K128" s="33"/>
      <c r="L128" s="36"/>
      <c r="M128" s="199"/>
      <c r="N128" s="200"/>
      <c r="O128" s="68"/>
      <c r="P128" s="68"/>
      <c r="Q128" s="68"/>
      <c r="R128" s="68"/>
      <c r="S128" s="68"/>
      <c r="T128" s="69"/>
      <c r="U128" s="31"/>
      <c r="V128" s="31"/>
      <c r="W128" s="31"/>
      <c r="X128" s="31"/>
      <c r="Y128" s="31"/>
      <c r="Z128" s="31"/>
      <c r="AA128" s="31"/>
      <c r="AB128" s="31"/>
      <c r="AC128" s="31"/>
      <c r="AD128" s="31"/>
      <c r="AE128" s="31"/>
      <c r="AT128" s="14" t="s">
        <v>126</v>
      </c>
      <c r="AU128" s="14" t="s">
        <v>82</v>
      </c>
    </row>
    <row r="129" spans="1:65" s="2" customFormat="1" ht="24.15" customHeight="1">
      <c r="A129" s="31"/>
      <c r="B129" s="32"/>
      <c r="C129" s="183" t="s">
        <v>124</v>
      </c>
      <c r="D129" s="183" t="s">
        <v>119</v>
      </c>
      <c r="E129" s="184" t="s">
        <v>139</v>
      </c>
      <c r="F129" s="185" t="s">
        <v>140</v>
      </c>
      <c r="G129" s="186" t="s">
        <v>136</v>
      </c>
      <c r="H129" s="187">
        <v>0.25800000000000001</v>
      </c>
      <c r="I129" s="188"/>
      <c r="J129" s="189">
        <f>ROUND(I129*H129,2)</f>
        <v>0</v>
      </c>
      <c r="K129" s="185" t="s">
        <v>123</v>
      </c>
      <c r="L129" s="36"/>
      <c r="M129" s="190" t="s">
        <v>1</v>
      </c>
      <c r="N129" s="191" t="s">
        <v>37</v>
      </c>
      <c r="O129" s="68"/>
      <c r="P129" s="192">
        <f>O129*H129</f>
        <v>0</v>
      </c>
      <c r="Q129" s="192">
        <v>0</v>
      </c>
      <c r="R129" s="192">
        <f>Q129*H129</f>
        <v>0</v>
      </c>
      <c r="S129" s="192">
        <v>0</v>
      </c>
      <c r="T129" s="193">
        <f>S129*H129</f>
        <v>0</v>
      </c>
      <c r="U129" s="31"/>
      <c r="V129" s="31"/>
      <c r="W129" s="31"/>
      <c r="X129" s="31"/>
      <c r="Y129" s="31"/>
      <c r="Z129" s="31"/>
      <c r="AA129" s="31"/>
      <c r="AB129" s="31"/>
      <c r="AC129" s="31"/>
      <c r="AD129" s="31"/>
      <c r="AE129" s="31"/>
      <c r="AR129" s="194" t="s">
        <v>124</v>
      </c>
      <c r="AT129" s="194" t="s">
        <v>119</v>
      </c>
      <c r="AU129" s="194" t="s">
        <v>82</v>
      </c>
      <c r="AY129" s="14" t="s">
        <v>116</v>
      </c>
      <c r="BE129" s="195">
        <f>IF(N129="základní",J129,0)</f>
        <v>0</v>
      </c>
      <c r="BF129" s="195">
        <f>IF(N129="snížená",J129,0)</f>
        <v>0</v>
      </c>
      <c r="BG129" s="195">
        <f>IF(N129="zákl. přenesená",J129,0)</f>
        <v>0</v>
      </c>
      <c r="BH129" s="195">
        <f>IF(N129="sníž. přenesená",J129,0)</f>
        <v>0</v>
      </c>
      <c r="BI129" s="195">
        <f>IF(N129="nulová",J129,0)</f>
        <v>0</v>
      </c>
      <c r="BJ129" s="14" t="s">
        <v>80</v>
      </c>
      <c r="BK129" s="195">
        <f>ROUND(I129*H129,2)</f>
        <v>0</v>
      </c>
      <c r="BL129" s="14" t="s">
        <v>124</v>
      </c>
      <c r="BM129" s="194" t="s">
        <v>141</v>
      </c>
    </row>
    <row r="130" spans="1:65" s="2" customFormat="1" ht="99">
      <c r="A130" s="31"/>
      <c r="B130" s="32"/>
      <c r="C130" s="33"/>
      <c r="D130" s="196" t="s">
        <v>126</v>
      </c>
      <c r="E130" s="33"/>
      <c r="F130" s="197" t="s">
        <v>142</v>
      </c>
      <c r="G130" s="33"/>
      <c r="H130" s="33"/>
      <c r="I130" s="198"/>
      <c r="J130" s="33"/>
      <c r="K130" s="33"/>
      <c r="L130" s="36"/>
      <c r="M130" s="199"/>
      <c r="N130" s="200"/>
      <c r="O130" s="68"/>
      <c r="P130" s="68"/>
      <c r="Q130" s="68"/>
      <c r="R130" s="68"/>
      <c r="S130" s="68"/>
      <c r="T130" s="69"/>
      <c r="U130" s="31"/>
      <c r="V130" s="31"/>
      <c r="W130" s="31"/>
      <c r="X130" s="31"/>
      <c r="Y130" s="31"/>
      <c r="Z130" s="31"/>
      <c r="AA130" s="31"/>
      <c r="AB130" s="31"/>
      <c r="AC130" s="31"/>
      <c r="AD130" s="31"/>
      <c r="AE130" s="31"/>
      <c r="AT130" s="14" t="s">
        <v>126</v>
      </c>
      <c r="AU130" s="14" t="s">
        <v>82</v>
      </c>
    </row>
    <row r="131" spans="1:65" s="2" customFormat="1" ht="24.15" customHeight="1">
      <c r="A131" s="31"/>
      <c r="B131" s="32"/>
      <c r="C131" s="183" t="s">
        <v>117</v>
      </c>
      <c r="D131" s="183" t="s">
        <v>119</v>
      </c>
      <c r="E131" s="184" t="s">
        <v>143</v>
      </c>
      <c r="F131" s="185" t="s">
        <v>144</v>
      </c>
      <c r="G131" s="186" t="s">
        <v>145</v>
      </c>
      <c r="H131" s="187">
        <v>117.66</v>
      </c>
      <c r="I131" s="188"/>
      <c r="J131" s="189">
        <f>ROUND(I131*H131,2)</f>
        <v>0</v>
      </c>
      <c r="K131" s="185" t="s">
        <v>123</v>
      </c>
      <c r="L131" s="36"/>
      <c r="M131" s="190" t="s">
        <v>1</v>
      </c>
      <c r="N131" s="191" t="s">
        <v>37</v>
      </c>
      <c r="O131" s="68"/>
      <c r="P131" s="192">
        <f>O131*H131</f>
        <v>0</v>
      </c>
      <c r="Q131" s="192">
        <v>0</v>
      </c>
      <c r="R131" s="192">
        <f>Q131*H131</f>
        <v>0</v>
      </c>
      <c r="S131" s="192">
        <v>0</v>
      </c>
      <c r="T131" s="193">
        <f>S131*H131</f>
        <v>0</v>
      </c>
      <c r="U131" s="31"/>
      <c r="V131" s="31"/>
      <c r="W131" s="31"/>
      <c r="X131" s="31"/>
      <c r="Y131" s="31"/>
      <c r="Z131" s="31"/>
      <c r="AA131" s="31"/>
      <c r="AB131" s="31"/>
      <c r="AC131" s="31"/>
      <c r="AD131" s="31"/>
      <c r="AE131" s="31"/>
      <c r="AR131" s="194" t="s">
        <v>124</v>
      </c>
      <c r="AT131" s="194" t="s">
        <v>119</v>
      </c>
      <c r="AU131" s="194" t="s">
        <v>82</v>
      </c>
      <c r="AY131" s="14" t="s">
        <v>116</v>
      </c>
      <c r="BE131" s="195">
        <f>IF(N131="základní",J131,0)</f>
        <v>0</v>
      </c>
      <c r="BF131" s="195">
        <f>IF(N131="snížená",J131,0)</f>
        <v>0</v>
      </c>
      <c r="BG131" s="195">
        <f>IF(N131="zákl. přenesená",J131,0)</f>
        <v>0</v>
      </c>
      <c r="BH131" s="195">
        <f>IF(N131="sníž. přenesená",J131,0)</f>
        <v>0</v>
      </c>
      <c r="BI131" s="195">
        <f>IF(N131="nulová",J131,0)</f>
        <v>0</v>
      </c>
      <c r="BJ131" s="14" t="s">
        <v>80</v>
      </c>
      <c r="BK131" s="195">
        <f>ROUND(I131*H131,2)</f>
        <v>0</v>
      </c>
      <c r="BL131" s="14" t="s">
        <v>124</v>
      </c>
      <c r="BM131" s="194" t="s">
        <v>146</v>
      </c>
    </row>
    <row r="132" spans="1:65" s="2" customFormat="1" ht="99">
      <c r="A132" s="31"/>
      <c r="B132" s="32"/>
      <c r="C132" s="33"/>
      <c r="D132" s="196" t="s">
        <v>126</v>
      </c>
      <c r="E132" s="33"/>
      <c r="F132" s="197" t="s">
        <v>147</v>
      </c>
      <c r="G132" s="33"/>
      <c r="H132" s="33"/>
      <c r="I132" s="198"/>
      <c r="J132" s="33"/>
      <c r="K132" s="33"/>
      <c r="L132" s="36"/>
      <c r="M132" s="199"/>
      <c r="N132" s="200"/>
      <c r="O132" s="68"/>
      <c r="P132" s="68"/>
      <c r="Q132" s="68"/>
      <c r="R132" s="68"/>
      <c r="S132" s="68"/>
      <c r="T132" s="69"/>
      <c r="U132" s="31"/>
      <c r="V132" s="31"/>
      <c r="W132" s="31"/>
      <c r="X132" s="31"/>
      <c r="Y132" s="31"/>
      <c r="Z132" s="31"/>
      <c r="AA132" s="31"/>
      <c r="AB132" s="31"/>
      <c r="AC132" s="31"/>
      <c r="AD132" s="31"/>
      <c r="AE132" s="31"/>
      <c r="AT132" s="14" t="s">
        <v>126</v>
      </c>
      <c r="AU132" s="14" t="s">
        <v>82</v>
      </c>
    </row>
    <row r="133" spans="1:65" s="2" customFormat="1" ht="16.5" customHeight="1">
      <c r="A133" s="31"/>
      <c r="B133" s="32"/>
      <c r="C133" s="183" t="s">
        <v>148</v>
      </c>
      <c r="D133" s="183" t="s">
        <v>119</v>
      </c>
      <c r="E133" s="184" t="s">
        <v>149</v>
      </c>
      <c r="F133" s="185" t="s">
        <v>150</v>
      </c>
      <c r="G133" s="186" t="s">
        <v>130</v>
      </c>
      <c r="H133" s="187">
        <v>751.54600000000005</v>
      </c>
      <c r="I133" s="188"/>
      <c r="J133" s="189">
        <f>ROUND(I133*H133,2)</f>
        <v>0</v>
      </c>
      <c r="K133" s="185" t="s">
        <v>123</v>
      </c>
      <c r="L133" s="36"/>
      <c r="M133" s="190" t="s">
        <v>1</v>
      </c>
      <c r="N133" s="191" t="s">
        <v>37</v>
      </c>
      <c r="O133" s="68"/>
      <c r="P133" s="192">
        <f>O133*H133</f>
        <v>0</v>
      </c>
      <c r="Q133" s="192">
        <v>0</v>
      </c>
      <c r="R133" s="192">
        <f>Q133*H133</f>
        <v>0</v>
      </c>
      <c r="S133" s="192">
        <v>0</v>
      </c>
      <c r="T133" s="193">
        <f>S133*H133</f>
        <v>0</v>
      </c>
      <c r="U133" s="31"/>
      <c r="V133" s="31"/>
      <c r="W133" s="31"/>
      <c r="X133" s="31"/>
      <c r="Y133" s="31"/>
      <c r="Z133" s="31"/>
      <c r="AA133" s="31"/>
      <c r="AB133" s="31"/>
      <c r="AC133" s="31"/>
      <c r="AD133" s="31"/>
      <c r="AE133" s="31"/>
      <c r="AR133" s="194" t="s">
        <v>124</v>
      </c>
      <c r="AT133" s="194" t="s">
        <v>119</v>
      </c>
      <c r="AU133" s="194" t="s">
        <v>82</v>
      </c>
      <c r="AY133" s="14" t="s">
        <v>116</v>
      </c>
      <c r="BE133" s="195">
        <f>IF(N133="základní",J133,0)</f>
        <v>0</v>
      </c>
      <c r="BF133" s="195">
        <f>IF(N133="snížená",J133,0)</f>
        <v>0</v>
      </c>
      <c r="BG133" s="195">
        <f>IF(N133="zákl. přenesená",J133,0)</f>
        <v>0</v>
      </c>
      <c r="BH133" s="195">
        <f>IF(N133="sníž. přenesená",J133,0)</f>
        <v>0</v>
      </c>
      <c r="BI133" s="195">
        <f>IF(N133="nulová",J133,0)</f>
        <v>0</v>
      </c>
      <c r="BJ133" s="14" t="s">
        <v>80</v>
      </c>
      <c r="BK133" s="195">
        <f>ROUND(I133*H133,2)</f>
        <v>0</v>
      </c>
      <c r="BL133" s="14" t="s">
        <v>124</v>
      </c>
      <c r="BM133" s="194" t="s">
        <v>151</v>
      </c>
    </row>
    <row r="134" spans="1:65" s="2" customFormat="1" ht="45">
      <c r="A134" s="31"/>
      <c r="B134" s="32"/>
      <c r="C134" s="33"/>
      <c r="D134" s="196" t="s">
        <v>126</v>
      </c>
      <c r="E134" s="33"/>
      <c r="F134" s="197" t="s">
        <v>152</v>
      </c>
      <c r="G134" s="33"/>
      <c r="H134" s="33"/>
      <c r="I134" s="198"/>
      <c r="J134" s="33"/>
      <c r="K134" s="33"/>
      <c r="L134" s="36"/>
      <c r="M134" s="199"/>
      <c r="N134" s="200"/>
      <c r="O134" s="68"/>
      <c r="P134" s="68"/>
      <c r="Q134" s="68"/>
      <c r="R134" s="68"/>
      <c r="S134" s="68"/>
      <c r="T134" s="69"/>
      <c r="U134" s="31"/>
      <c r="V134" s="31"/>
      <c r="W134" s="31"/>
      <c r="X134" s="31"/>
      <c r="Y134" s="31"/>
      <c r="Z134" s="31"/>
      <c r="AA134" s="31"/>
      <c r="AB134" s="31"/>
      <c r="AC134" s="31"/>
      <c r="AD134" s="31"/>
      <c r="AE134" s="31"/>
      <c r="AT134" s="14" t="s">
        <v>126</v>
      </c>
      <c r="AU134" s="14" t="s">
        <v>82</v>
      </c>
    </row>
    <row r="135" spans="1:65" s="2" customFormat="1" ht="16.5" customHeight="1">
      <c r="A135" s="31"/>
      <c r="B135" s="32"/>
      <c r="C135" s="183" t="s">
        <v>153</v>
      </c>
      <c r="D135" s="183" t="s">
        <v>119</v>
      </c>
      <c r="E135" s="184" t="s">
        <v>154</v>
      </c>
      <c r="F135" s="185" t="s">
        <v>155</v>
      </c>
      <c r="G135" s="186" t="s">
        <v>136</v>
      </c>
      <c r="H135" s="187">
        <v>0.311</v>
      </c>
      <c r="I135" s="188"/>
      <c r="J135" s="189">
        <f>ROUND(I135*H135,2)</f>
        <v>0</v>
      </c>
      <c r="K135" s="185" t="s">
        <v>123</v>
      </c>
      <c r="L135" s="36"/>
      <c r="M135" s="190" t="s">
        <v>1</v>
      </c>
      <c r="N135" s="191" t="s">
        <v>37</v>
      </c>
      <c r="O135" s="68"/>
      <c r="P135" s="192">
        <f>O135*H135</f>
        <v>0</v>
      </c>
      <c r="Q135" s="192">
        <v>0</v>
      </c>
      <c r="R135" s="192">
        <f>Q135*H135</f>
        <v>0</v>
      </c>
      <c r="S135" s="192">
        <v>0</v>
      </c>
      <c r="T135" s="193">
        <f>S135*H135</f>
        <v>0</v>
      </c>
      <c r="U135" s="31"/>
      <c r="V135" s="31"/>
      <c r="W135" s="31"/>
      <c r="X135" s="31"/>
      <c r="Y135" s="31"/>
      <c r="Z135" s="31"/>
      <c r="AA135" s="31"/>
      <c r="AB135" s="31"/>
      <c r="AC135" s="31"/>
      <c r="AD135" s="31"/>
      <c r="AE135" s="31"/>
      <c r="AR135" s="194" t="s">
        <v>124</v>
      </c>
      <c r="AT135" s="194" t="s">
        <v>119</v>
      </c>
      <c r="AU135" s="194" t="s">
        <v>82</v>
      </c>
      <c r="AY135" s="14" t="s">
        <v>116</v>
      </c>
      <c r="BE135" s="195">
        <f>IF(N135="základní",J135,0)</f>
        <v>0</v>
      </c>
      <c r="BF135" s="195">
        <f>IF(N135="snížená",J135,0)</f>
        <v>0</v>
      </c>
      <c r="BG135" s="195">
        <f>IF(N135="zákl. přenesená",J135,0)</f>
        <v>0</v>
      </c>
      <c r="BH135" s="195">
        <f>IF(N135="sníž. přenesená",J135,0)</f>
        <v>0</v>
      </c>
      <c r="BI135" s="195">
        <f>IF(N135="nulová",J135,0)</f>
        <v>0</v>
      </c>
      <c r="BJ135" s="14" t="s">
        <v>80</v>
      </c>
      <c r="BK135" s="195">
        <f>ROUND(I135*H135,2)</f>
        <v>0</v>
      </c>
      <c r="BL135" s="14" t="s">
        <v>124</v>
      </c>
      <c r="BM135" s="194" t="s">
        <v>156</v>
      </c>
    </row>
    <row r="136" spans="1:65" s="2" customFormat="1" ht="27">
      <c r="A136" s="31"/>
      <c r="B136" s="32"/>
      <c r="C136" s="33"/>
      <c r="D136" s="196" t="s">
        <v>126</v>
      </c>
      <c r="E136" s="33"/>
      <c r="F136" s="197" t="s">
        <v>157</v>
      </c>
      <c r="G136" s="33"/>
      <c r="H136" s="33"/>
      <c r="I136" s="198"/>
      <c r="J136" s="33"/>
      <c r="K136" s="33"/>
      <c r="L136" s="36"/>
      <c r="M136" s="199"/>
      <c r="N136" s="200"/>
      <c r="O136" s="68"/>
      <c r="P136" s="68"/>
      <c r="Q136" s="68"/>
      <c r="R136" s="68"/>
      <c r="S136" s="68"/>
      <c r="T136" s="69"/>
      <c r="U136" s="31"/>
      <c r="V136" s="31"/>
      <c r="W136" s="31"/>
      <c r="X136" s="31"/>
      <c r="Y136" s="31"/>
      <c r="Z136" s="31"/>
      <c r="AA136" s="31"/>
      <c r="AB136" s="31"/>
      <c r="AC136" s="31"/>
      <c r="AD136" s="31"/>
      <c r="AE136" s="31"/>
      <c r="AT136" s="14" t="s">
        <v>126</v>
      </c>
      <c r="AU136" s="14" t="s">
        <v>82</v>
      </c>
    </row>
    <row r="137" spans="1:65" s="2" customFormat="1" ht="18">
      <c r="A137" s="31"/>
      <c r="B137" s="32"/>
      <c r="C137" s="33"/>
      <c r="D137" s="196" t="s">
        <v>158</v>
      </c>
      <c r="E137" s="33"/>
      <c r="F137" s="201" t="s">
        <v>159</v>
      </c>
      <c r="G137" s="33"/>
      <c r="H137" s="33"/>
      <c r="I137" s="198"/>
      <c r="J137" s="33"/>
      <c r="K137" s="33"/>
      <c r="L137" s="36"/>
      <c r="M137" s="199"/>
      <c r="N137" s="200"/>
      <c r="O137" s="68"/>
      <c r="P137" s="68"/>
      <c r="Q137" s="68"/>
      <c r="R137" s="68"/>
      <c r="S137" s="68"/>
      <c r="T137" s="69"/>
      <c r="U137" s="31"/>
      <c r="V137" s="31"/>
      <c r="W137" s="31"/>
      <c r="X137" s="31"/>
      <c r="Y137" s="31"/>
      <c r="Z137" s="31"/>
      <c r="AA137" s="31"/>
      <c r="AB137" s="31"/>
      <c r="AC137" s="31"/>
      <c r="AD137" s="31"/>
      <c r="AE137" s="31"/>
      <c r="AT137" s="14" t="s">
        <v>158</v>
      </c>
      <c r="AU137" s="14" t="s">
        <v>82</v>
      </c>
    </row>
    <row r="138" spans="1:65" s="2" customFormat="1" ht="16.5" customHeight="1">
      <c r="A138" s="31"/>
      <c r="B138" s="32"/>
      <c r="C138" s="183" t="s">
        <v>160</v>
      </c>
      <c r="D138" s="183" t="s">
        <v>119</v>
      </c>
      <c r="E138" s="184" t="s">
        <v>161</v>
      </c>
      <c r="F138" s="185" t="s">
        <v>162</v>
      </c>
      <c r="G138" s="186" t="s">
        <v>145</v>
      </c>
      <c r="H138" s="187">
        <v>235.32</v>
      </c>
      <c r="I138" s="188"/>
      <c r="J138" s="189">
        <f>ROUND(I138*H138,2)</f>
        <v>0</v>
      </c>
      <c r="K138" s="185" t="s">
        <v>123</v>
      </c>
      <c r="L138" s="36"/>
      <c r="M138" s="190" t="s">
        <v>1</v>
      </c>
      <c r="N138" s="191" t="s">
        <v>37</v>
      </c>
      <c r="O138" s="68"/>
      <c r="P138" s="192">
        <f>O138*H138</f>
        <v>0</v>
      </c>
      <c r="Q138" s="192">
        <v>0</v>
      </c>
      <c r="R138" s="192">
        <f>Q138*H138</f>
        <v>0</v>
      </c>
      <c r="S138" s="192">
        <v>0</v>
      </c>
      <c r="T138" s="193">
        <f>S138*H138</f>
        <v>0</v>
      </c>
      <c r="U138" s="31"/>
      <c r="V138" s="31"/>
      <c r="W138" s="31"/>
      <c r="X138" s="31"/>
      <c r="Y138" s="31"/>
      <c r="Z138" s="31"/>
      <c r="AA138" s="31"/>
      <c r="AB138" s="31"/>
      <c r="AC138" s="31"/>
      <c r="AD138" s="31"/>
      <c r="AE138" s="31"/>
      <c r="AR138" s="194" t="s">
        <v>124</v>
      </c>
      <c r="AT138" s="194" t="s">
        <v>119</v>
      </c>
      <c r="AU138" s="194" t="s">
        <v>82</v>
      </c>
      <c r="AY138" s="14" t="s">
        <v>116</v>
      </c>
      <c r="BE138" s="195">
        <f>IF(N138="základní",J138,0)</f>
        <v>0</v>
      </c>
      <c r="BF138" s="195">
        <f>IF(N138="snížená",J138,0)</f>
        <v>0</v>
      </c>
      <c r="BG138" s="195">
        <f>IF(N138="zákl. přenesená",J138,0)</f>
        <v>0</v>
      </c>
      <c r="BH138" s="195">
        <f>IF(N138="sníž. přenesená",J138,0)</f>
        <v>0</v>
      </c>
      <c r="BI138" s="195">
        <f>IF(N138="nulová",J138,0)</f>
        <v>0</v>
      </c>
      <c r="BJ138" s="14" t="s">
        <v>80</v>
      </c>
      <c r="BK138" s="195">
        <f>ROUND(I138*H138,2)</f>
        <v>0</v>
      </c>
      <c r="BL138" s="14" t="s">
        <v>124</v>
      </c>
      <c r="BM138" s="194" t="s">
        <v>163</v>
      </c>
    </row>
    <row r="139" spans="1:65" s="2" customFormat="1" ht="36">
      <c r="A139" s="31"/>
      <c r="B139" s="32"/>
      <c r="C139" s="33"/>
      <c r="D139" s="196" t="s">
        <v>126</v>
      </c>
      <c r="E139" s="33"/>
      <c r="F139" s="197" t="s">
        <v>164</v>
      </c>
      <c r="G139" s="33"/>
      <c r="H139" s="33"/>
      <c r="I139" s="198"/>
      <c r="J139" s="33"/>
      <c r="K139" s="33"/>
      <c r="L139" s="36"/>
      <c r="M139" s="199"/>
      <c r="N139" s="200"/>
      <c r="O139" s="68"/>
      <c r="P139" s="68"/>
      <c r="Q139" s="68"/>
      <c r="R139" s="68"/>
      <c r="S139" s="68"/>
      <c r="T139" s="69"/>
      <c r="U139" s="31"/>
      <c r="V139" s="31"/>
      <c r="W139" s="31"/>
      <c r="X139" s="31"/>
      <c r="Y139" s="31"/>
      <c r="Z139" s="31"/>
      <c r="AA139" s="31"/>
      <c r="AB139" s="31"/>
      <c r="AC139" s="31"/>
      <c r="AD139" s="31"/>
      <c r="AE139" s="31"/>
      <c r="AT139" s="14" t="s">
        <v>126</v>
      </c>
      <c r="AU139" s="14" t="s">
        <v>82</v>
      </c>
    </row>
    <row r="140" spans="1:65" s="2" customFormat="1" ht="18">
      <c r="A140" s="31"/>
      <c r="B140" s="32"/>
      <c r="C140" s="33"/>
      <c r="D140" s="196" t="s">
        <v>158</v>
      </c>
      <c r="E140" s="33"/>
      <c r="F140" s="201" t="s">
        <v>165</v>
      </c>
      <c r="G140" s="33"/>
      <c r="H140" s="33"/>
      <c r="I140" s="198"/>
      <c r="J140" s="33"/>
      <c r="K140" s="33"/>
      <c r="L140" s="36"/>
      <c r="M140" s="199"/>
      <c r="N140" s="200"/>
      <c r="O140" s="68"/>
      <c r="P140" s="68"/>
      <c r="Q140" s="68"/>
      <c r="R140" s="68"/>
      <c r="S140" s="68"/>
      <c r="T140" s="69"/>
      <c r="U140" s="31"/>
      <c r="V140" s="31"/>
      <c r="W140" s="31"/>
      <c r="X140" s="31"/>
      <c r="Y140" s="31"/>
      <c r="Z140" s="31"/>
      <c r="AA140" s="31"/>
      <c r="AB140" s="31"/>
      <c r="AC140" s="31"/>
      <c r="AD140" s="31"/>
      <c r="AE140" s="31"/>
      <c r="AT140" s="14" t="s">
        <v>158</v>
      </c>
      <c r="AU140" s="14" t="s">
        <v>82</v>
      </c>
    </row>
    <row r="141" spans="1:65" s="2" customFormat="1" ht="16.5" customHeight="1">
      <c r="A141" s="31"/>
      <c r="B141" s="32"/>
      <c r="C141" s="183" t="s">
        <v>166</v>
      </c>
      <c r="D141" s="183" t="s">
        <v>119</v>
      </c>
      <c r="E141" s="184" t="s">
        <v>167</v>
      </c>
      <c r="F141" s="185" t="s">
        <v>168</v>
      </c>
      <c r="G141" s="186" t="s">
        <v>169</v>
      </c>
      <c r="H141" s="187">
        <v>412</v>
      </c>
      <c r="I141" s="188"/>
      <c r="J141" s="189">
        <f>ROUND(I141*H141,2)</f>
        <v>0</v>
      </c>
      <c r="K141" s="185" t="s">
        <v>123</v>
      </c>
      <c r="L141" s="36"/>
      <c r="M141" s="190" t="s">
        <v>1</v>
      </c>
      <c r="N141" s="191" t="s">
        <v>37</v>
      </c>
      <c r="O141" s="68"/>
      <c r="P141" s="192">
        <f>O141*H141</f>
        <v>0</v>
      </c>
      <c r="Q141" s="192">
        <v>0</v>
      </c>
      <c r="R141" s="192">
        <f>Q141*H141</f>
        <v>0</v>
      </c>
      <c r="S141" s="192">
        <v>0</v>
      </c>
      <c r="T141" s="193">
        <f>S141*H141</f>
        <v>0</v>
      </c>
      <c r="U141" s="31"/>
      <c r="V141" s="31"/>
      <c r="W141" s="31"/>
      <c r="X141" s="31"/>
      <c r="Y141" s="31"/>
      <c r="Z141" s="31"/>
      <c r="AA141" s="31"/>
      <c r="AB141" s="31"/>
      <c r="AC141" s="31"/>
      <c r="AD141" s="31"/>
      <c r="AE141" s="31"/>
      <c r="AR141" s="194" t="s">
        <v>124</v>
      </c>
      <c r="AT141" s="194" t="s">
        <v>119</v>
      </c>
      <c r="AU141" s="194" t="s">
        <v>82</v>
      </c>
      <c r="AY141" s="14" t="s">
        <v>116</v>
      </c>
      <c r="BE141" s="195">
        <f>IF(N141="základní",J141,0)</f>
        <v>0</v>
      </c>
      <c r="BF141" s="195">
        <f>IF(N141="snížená",J141,0)</f>
        <v>0</v>
      </c>
      <c r="BG141" s="195">
        <f>IF(N141="zákl. přenesená",J141,0)</f>
        <v>0</v>
      </c>
      <c r="BH141" s="195">
        <f>IF(N141="sníž. přenesená",J141,0)</f>
        <v>0</v>
      </c>
      <c r="BI141" s="195">
        <f>IF(N141="nulová",J141,0)</f>
        <v>0</v>
      </c>
      <c r="BJ141" s="14" t="s">
        <v>80</v>
      </c>
      <c r="BK141" s="195">
        <f>ROUND(I141*H141,2)</f>
        <v>0</v>
      </c>
      <c r="BL141" s="14" t="s">
        <v>124</v>
      </c>
      <c r="BM141" s="194" t="s">
        <v>170</v>
      </c>
    </row>
    <row r="142" spans="1:65" s="2" customFormat="1" ht="27">
      <c r="A142" s="31"/>
      <c r="B142" s="32"/>
      <c r="C142" s="33"/>
      <c r="D142" s="196" t="s">
        <v>126</v>
      </c>
      <c r="E142" s="33"/>
      <c r="F142" s="197" t="s">
        <v>171</v>
      </c>
      <c r="G142" s="33"/>
      <c r="H142" s="33"/>
      <c r="I142" s="198"/>
      <c r="J142" s="33"/>
      <c r="K142" s="33"/>
      <c r="L142" s="36"/>
      <c r="M142" s="199"/>
      <c r="N142" s="200"/>
      <c r="O142" s="68"/>
      <c r="P142" s="68"/>
      <c r="Q142" s="68"/>
      <c r="R142" s="68"/>
      <c r="S142" s="68"/>
      <c r="T142" s="69"/>
      <c r="U142" s="31"/>
      <c r="V142" s="31"/>
      <c r="W142" s="31"/>
      <c r="X142" s="31"/>
      <c r="Y142" s="31"/>
      <c r="Z142" s="31"/>
      <c r="AA142" s="31"/>
      <c r="AB142" s="31"/>
      <c r="AC142" s="31"/>
      <c r="AD142" s="31"/>
      <c r="AE142" s="31"/>
      <c r="AT142" s="14" t="s">
        <v>126</v>
      </c>
      <c r="AU142" s="14" t="s">
        <v>82</v>
      </c>
    </row>
    <row r="143" spans="1:65" s="2" customFormat="1" ht="24.15" customHeight="1">
      <c r="A143" s="31"/>
      <c r="B143" s="32"/>
      <c r="C143" s="183" t="s">
        <v>172</v>
      </c>
      <c r="D143" s="183" t="s">
        <v>119</v>
      </c>
      <c r="E143" s="184" t="s">
        <v>173</v>
      </c>
      <c r="F143" s="185" t="s">
        <v>174</v>
      </c>
      <c r="G143" s="186" t="s">
        <v>136</v>
      </c>
      <c r="H143" s="187">
        <v>5.2999999999999999E-2</v>
      </c>
      <c r="I143" s="188"/>
      <c r="J143" s="189">
        <f>ROUND(I143*H143,2)</f>
        <v>0</v>
      </c>
      <c r="K143" s="185" t="s">
        <v>123</v>
      </c>
      <c r="L143" s="36"/>
      <c r="M143" s="190" t="s">
        <v>1</v>
      </c>
      <c r="N143" s="191" t="s">
        <v>37</v>
      </c>
      <c r="O143" s="68"/>
      <c r="P143" s="192">
        <f>O143*H143</f>
        <v>0</v>
      </c>
      <c r="Q143" s="192">
        <v>0</v>
      </c>
      <c r="R143" s="192">
        <f>Q143*H143</f>
        <v>0</v>
      </c>
      <c r="S143" s="192">
        <v>0</v>
      </c>
      <c r="T143" s="193">
        <f>S143*H143</f>
        <v>0</v>
      </c>
      <c r="U143" s="31"/>
      <c r="V143" s="31"/>
      <c r="W143" s="31"/>
      <c r="X143" s="31"/>
      <c r="Y143" s="31"/>
      <c r="Z143" s="31"/>
      <c r="AA143" s="31"/>
      <c r="AB143" s="31"/>
      <c r="AC143" s="31"/>
      <c r="AD143" s="31"/>
      <c r="AE143" s="31"/>
      <c r="AR143" s="194" t="s">
        <v>124</v>
      </c>
      <c r="AT143" s="194" t="s">
        <v>119</v>
      </c>
      <c r="AU143" s="194" t="s">
        <v>82</v>
      </c>
      <c r="AY143" s="14" t="s">
        <v>116</v>
      </c>
      <c r="BE143" s="195">
        <f>IF(N143="základní",J143,0)</f>
        <v>0</v>
      </c>
      <c r="BF143" s="195">
        <f>IF(N143="snížená",J143,0)</f>
        <v>0</v>
      </c>
      <c r="BG143" s="195">
        <f>IF(N143="zákl. přenesená",J143,0)</f>
        <v>0</v>
      </c>
      <c r="BH143" s="195">
        <f>IF(N143="sníž. přenesená",J143,0)</f>
        <v>0</v>
      </c>
      <c r="BI143" s="195">
        <f>IF(N143="nulová",J143,0)</f>
        <v>0</v>
      </c>
      <c r="BJ143" s="14" t="s">
        <v>80</v>
      </c>
      <c r="BK143" s="195">
        <f>ROUND(I143*H143,2)</f>
        <v>0</v>
      </c>
      <c r="BL143" s="14" t="s">
        <v>124</v>
      </c>
      <c r="BM143" s="194" t="s">
        <v>175</v>
      </c>
    </row>
    <row r="144" spans="1:65" s="2" customFormat="1" ht="45">
      <c r="A144" s="31"/>
      <c r="B144" s="32"/>
      <c r="C144" s="33"/>
      <c r="D144" s="196" t="s">
        <v>126</v>
      </c>
      <c r="E144" s="33"/>
      <c r="F144" s="197" t="s">
        <v>176</v>
      </c>
      <c r="G144" s="33"/>
      <c r="H144" s="33"/>
      <c r="I144" s="198"/>
      <c r="J144" s="33"/>
      <c r="K144" s="33"/>
      <c r="L144" s="36"/>
      <c r="M144" s="199"/>
      <c r="N144" s="200"/>
      <c r="O144" s="68"/>
      <c r="P144" s="68"/>
      <c r="Q144" s="68"/>
      <c r="R144" s="68"/>
      <c r="S144" s="68"/>
      <c r="T144" s="69"/>
      <c r="U144" s="31"/>
      <c r="V144" s="31"/>
      <c r="W144" s="31"/>
      <c r="X144" s="31"/>
      <c r="Y144" s="31"/>
      <c r="Z144" s="31"/>
      <c r="AA144" s="31"/>
      <c r="AB144" s="31"/>
      <c r="AC144" s="31"/>
      <c r="AD144" s="31"/>
      <c r="AE144" s="31"/>
      <c r="AT144" s="14" t="s">
        <v>126</v>
      </c>
      <c r="AU144" s="14" t="s">
        <v>82</v>
      </c>
    </row>
    <row r="145" spans="1:65" s="2" customFormat="1" ht="24.15" customHeight="1">
      <c r="A145" s="31"/>
      <c r="B145" s="32"/>
      <c r="C145" s="183" t="s">
        <v>177</v>
      </c>
      <c r="D145" s="183" t="s">
        <v>119</v>
      </c>
      <c r="E145" s="184" t="s">
        <v>178</v>
      </c>
      <c r="F145" s="185" t="s">
        <v>179</v>
      </c>
      <c r="G145" s="186" t="s">
        <v>136</v>
      </c>
      <c r="H145" s="187">
        <v>0.25800000000000001</v>
      </c>
      <c r="I145" s="188"/>
      <c r="J145" s="189">
        <f>ROUND(I145*H145,2)</f>
        <v>0</v>
      </c>
      <c r="K145" s="185" t="s">
        <v>123</v>
      </c>
      <c r="L145" s="36"/>
      <c r="M145" s="190" t="s">
        <v>1</v>
      </c>
      <c r="N145" s="191" t="s">
        <v>37</v>
      </c>
      <c r="O145" s="68"/>
      <c r="P145" s="192">
        <f>O145*H145</f>
        <v>0</v>
      </c>
      <c r="Q145" s="192">
        <v>0</v>
      </c>
      <c r="R145" s="192">
        <f>Q145*H145</f>
        <v>0</v>
      </c>
      <c r="S145" s="192">
        <v>0</v>
      </c>
      <c r="T145" s="193">
        <f>S145*H145</f>
        <v>0</v>
      </c>
      <c r="U145" s="31"/>
      <c r="V145" s="31"/>
      <c r="W145" s="31"/>
      <c r="X145" s="31"/>
      <c r="Y145" s="31"/>
      <c r="Z145" s="31"/>
      <c r="AA145" s="31"/>
      <c r="AB145" s="31"/>
      <c r="AC145" s="31"/>
      <c r="AD145" s="31"/>
      <c r="AE145" s="31"/>
      <c r="AR145" s="194" t="s">
        <v>124</v>
      </c>
      <c r="AT145" s="194" t="s">
        <v>119</v>
      </c>
      <c r="AU145" s="194" t="s">
        <v>82</v>
      </c>
      <c r="AY145" s="14" t="s">
        <v>116</v>
      </c>
      <c r="BE145" s="195">
        <f>IF(N145="základní",J145,0)</f>
        <v>0</v>
      </c>
      <c r="BF145" s="195">
        <f>IF(N145="snížená",J145,0)</f>
        <v>0</v>
      </c>
      <c r="BG145" s="195">
        <f>IF(N145="zákl. přenesená",J145,0)</f>
        <v>0</v>
      </c>
      <c r="BH145" s="195">
        <f>IF(N145="sníž. přenesená",J145,0)</f>
        <v>0</v>
      </c>
      <c r="BI145" s="195">
        <f>IF(N145="nulová",J145,0)</f>
        <v>0</v>
      </c>
      <c r="BJ145" s="14" t="s">
        <v>80</v>
      </c>
      <c r="BK145" s="195">
        <f>ROUND(I145*H145,2)</f>
        <v>0</v>
      </c>
      <c r="BL145" s="14" t="s">
        <v>124</v>
      </c>
      <c r="BM145" s="194" t="s">
        <v>180</v>
      </c>
    </row>
    <row r="146" spans="1:65" s="2" customFormat="1" ht="45">
      <c r="A146" s="31"/>
      <c r="B146" s="32"/>
      <c r="C146" s="33"/>
      <c r="D146" s="196" t="s">
        <v>126</v>
      </c>
      <c r="E146" s="33"/>
      <c r="F146" s="197" t="s">
        <v>181</v>
      </c>
      <c r="G146" s="33"/>
      <c r="H146" s="33"/>
      <c r="I146" s="198"/>
      <c r="J146" s="33"/>
      <c r="K146" s="33"/>
      <c r="L146" s="36"/>
      <c r="M146" s="199"/>
      <c r="N146" s="200"/>
      <c r="O146" s="68"/>
      <c r="P146" s="68"/>
      <c r="Q146" s="68"/>
      <c r="R146" s="68"/>
      <c r="S146" s="68"/>
      <c r="T146" s="69"/>
      <c r="U146" s="31"/>
      <c r="V146" s="31"/>
      <c r="W146" s="31"/>
      <c r="X146" s="31"/>
      <c r="Y146" s="31"/>
      <c r="Z146" s="31"/>
      <c r="AA146" s="31"/>
      <c r="AB146" s="31"/>
      <c r="AC146" s="31"/>
      <c r="AD146" s="31"/>
      <c r="AE146" s="31"/>
      <c r="AT146" s="14" t="s">
        <v>126</v>
      </c>
      <c r="AU146" s="14" t="s">
        <v>82</v>
      </c>
    </row>
    <row r="147" spans="1:65" s="2" customFormat="1" ht="24.15" customHeight="1">
      <c r="A147" s="31"/>
      <c r="B147" s="32"/>
      <c r="C147" s="183" t="s">
        <v>182</v>
      </c>
      <c r="D147" s="183" t="s">
        <v>119</v>
      </c>
      <c r="E147" s="184" t="s">
        <v>183</v>
      </c>
      <c r="F147" s="185" t="s">
        <v>184</v>
      </c>
      <c r="G147" s="186" t="s">
        <v>136</v>
      </c>
      <c r="H147" s="187">
        <v>0.311</v>
      </c>
      <c r="I147" s="188"/>
      <c r="J147" s="189">
        <f>ROUND(I147*H147,2)</f>
        <v>0</v>
      </c>
      <c r="K147" s="185" t="s">
        <v>123</v>
      </c>
      <c r="L147" s="36"/>
      <c r="M147" s="190" t="s">
        <v>1</v>
      </c>
      <c r="N147" s="191" t="s">
        <v>37</v>
      </c>
      <c r="O147" s="68"/>
      <c r="P147" s="192">
        <f>O147*H147</f>
        <v>0</v>
      </c>
      <c r="Q147" s="192">
        <v>0</v>
      </c>
      <c r="R147" s="192">
        <f>Q147*H147</f>
        <v>0</v>
      </c>
      <c r="S147" s="192">
        <v>0</v>
      </c>
      <c r="T147" s="193">
        <f>S147*H147</f>
        <v>0</v>
      </c>
      <c r="U147" s="31"/>
      <c r="V147" s="31"/>
      <c r="W147" s="31"/>
      <c r="X147" s="31"/>
      <c r="Y147" s="31"/>
      <c r="Z147" s="31"/>
      <c r="AA147" s="31"/>
      <c r="AB147" s="31"/>
      <c r="AC147" s="31"/>
      <c r="AD147" s="31"/>
      <c r="AE147" s="31"/>
      <c r="AR147" s="194" t="s">
        <v>124</v>
      </c>
      <c r="AT147" s="194" t="s">
        <v>119</v>
      </c>
      <c r="AU147" s="194" t="s">
        <v>82</v>
      </c>
      <c r="AY147" s="14" t="s">
        <v>116</v>
      </c>
      <c r="BE147" s="195">
        <f>IF(N147="základní",J147,0)</f>
        <v>0</v>
      </c>
      <c r="BF147" s="195">
        <f>IF(N147="snížená",J147,0)</f>
        <v>0</v>
      </c>
      <c r="BG147" s="195">
        <f>IF(N147="zákl. přenesená",J147,0)</f>
        <v>0</v>
      </c>
      <c r="BH147" s="195">
        <f>IF(N147="sníž. přenesená",J147,0)</f>
        <v>0</v>
      </c>
      <c r="BI147" s="195">
        <f>IF(N147="nulová",J147,0)</f>
        <v>0</v>
      </c>
      <c r="BJ147" s="14" t="s">
        <v>80</v>
      </c>
      <c r="BK147" s="195">
        <f>ROUND(I147*H147,2)</f>
        <v>0</v>
      </c>
      <c r="BL147" s="14" t="s">
        <v>124</v>
      </c>
      <c r="BM147" s="194" t="s">
        <v>185</v>
      </c>
    </row>
    <row r="148" spans="1:65" s="2" customFormat="1" ht="45">
      <c r="A148" s="31"/>
      <c r="B148" s="32"/>
      <c r="C148" s="33"/>
      <c r="D148" s="196" t="s">
        <v>126</v>
      </c>
      <c r="E148" s="33"/>
      <c r="F148" s="197" t="s">
        <v>186</v>
      </c>
      <c r="G148" s="33"/>
      <c r="H148" s="33"/>
      <c r="I148" s="198"/>
      <c r="J148" s="33"/>
      <c r="K148" s="33"/>
      <c r="L148" s="36"/>
      <c r="M148" s="199"/>
      <c r="N148" s="200"/>
      <c r="O148" s="68"/>
      <c r="P148" s="68"/>
      <c r="Q148" s="68"/>
      <c r="R148" s="68"/>
      <c r="S148" s="68"/>
      <c r="T148" s="69"/>
      <c r="U148" s="31"/>
      <c r="V148" s="31"/>
      <c r="W148" s="31"/>
      <c r="X148" s="31"/>
      <c r="Y148" s="31"/>
      <c r="Z148" s="31"/>
      <c r="AA148" s="31"/>
      <c r="AB148" s="31"/>
      <c r="AC148" s="31"/>
      <c r="AD148" s="31"/>
      <c r="AE148" s="31"/>
      <c r="AT148" s="14" t="s">
        <v>126</v>
      </c>
      <c r="AU148" s="14" t="s">
        <v>82</v>
      </c>
    </row>
    <row r="149" spans="1:65" s="2" customFormat="1" ht="16.5" customHeight="1">
      <c r="A149" s="31"/>
      <c r="B149" s="32"/>
      <c r="C149" s="183" t="s">
        <v>187</v>
      </c>
      <c r="D149" s="183" t="s">
        <v>119</v>
      </c>
      <c r="E149" s="184" t="s">
        <v>188</v>
      </c>
      <c r="F149" s="185" t="s">
        <v>189</v>
      </c>
      <c r="G149" s="186" t="s">
        <v>145</v>
      </c>
      <c r="H149" s="187">
        <v>64</v>
      </c>
      <c r="I149" s="188"/>
      <c r="J149" s="189">
        <f>ROUND(I149*H149,2)</f>
        <v>0</v>
      </c>
      <c r="K149" s="185" t="s">
        <v>123</v>
      </c>
      <c r="L149" s="36"/>
      <c r="M149" s="190" t="s">
        <v>1</v>
      </c>
      <c r="N149" s="191" t="s">
        <v>37</v>
      </c>
      <c r="O149" s="68"/>
      <c r="P149" s="192">
        <f>O149*H149</f>
        <v>0</v>
      </c>
      <c r="Q149" s="192">
        <v>0</v>
      </c>
      <c r="R149" s="192">
        <f>Q149*H149</f>
        <v>0</v>
      </c>
      <c r="S149" s="192">
        <v>0</v>
      </c>
      <c r="T149" s="193">
        <f>S149*H149</f>
        <v>0</v>
      </c>
      <c r="U149" s="31"/>
      <c r="V149" s="31"/>
      <c r="W149" s="31"/>
      <c r="X149" s="31"/>
      <c r="Y149" s="31"/>
      <c r="Z149" s="31"/>
      <c r="AA149" s="31"/>
      <c r="AB149" s="31"/>
      <c r="AC149" s="31"/>
      <c r="AD149" s="31"/>
      <c r="AE149" s="31"/>
      <c r="AR149" s="194" t="s">
        <v>124</v>
      </c>
      <c r="AT149" s="194" t="s">
        <v>119</v>
      </c>
      <c r="AU149" s="194" t="s">
        <v>82</v>
      </c>
      <c r="AY149" s="14" t="s">
        <v>116</v>
      </c>
      <c r="BE149" s="195">
        <f>IF(N149="základní",J149,0)</f>
        <v>0</v>
      </c>
      <c r="BF149" s="195">
        <f>IF(N149="snížená",J149,0)</f>
        <v>0</v>
      </c>
      <c r="BG149" s="195">
        <f>IF(N149="zákl. přenesená",J149,0)</f>
        <v>0</v>
      </c>
      <c r="BH149" s="195">
        <f>IF(N149="sníž. přenesená",J149,0)</f>
        <v>0</v>
      </c>
      <c r="BI149" s="195">
        <f>IF(N149="nulová",J149,0)</f>
        <v>0</v>
      </c>
      <c r="BJ149" s="14" t="s">
        <v>80</v>
      </c>
      <c r="BK149" s="195">
        <f>ROUND(I149*H149,2)</f>
        <v>0</v>
      </c>
      <c r="BL149" s="14" t="s">
        <v>124</v>
      </c>
      <c r="BM149" s="194" t="s">
        <v>190</v>
      </c>
    </row>
    <row r="150" spans="1:65" s="2" customFormat="1" ht="54">
      <c r="A150" s="31"/>
      <c r="B150" s="32"/>
      <c r="C150" s="33"/>
      <c r="D150" s="196" t="s">
        <v>126</v>
      </c>
      <c r="E150" s="33"/>
      <c r="F150" s="197" t="s">
        <v>191</v>
      </c>
      <c r="G150" s="33"/>
      <c r="H150" s="33"/>
      <c r="I150" s="198"/>
      <c r="J150" s="33"/>
      <c r="K150" s="33"/>
      <c r="L150" s="36"/>
      <c r="M150" s="199"/>
      <c r="N150" s="200"/>
      <c r="O150" s="68"/>
      <c r="P150" s="68"/>
      <c r="Q150" s="68"/>
      <c r="R150" s="68"/>
      <c r="S150" s="68"/>
      <c r="T150" s="69"/>
      <c r="U150" s="31"/>
      <c r="V150" s="31"/>
      <c r="W150" s="31"/>
      <c r="X150" s="31"/>
      <c r="Y150" s="31"/>
      <c r="Z150" s="31"/>
      <c r="AA150" s="31"/>
      <c r="AB150" s="31"/>
      <c r="AC150" s="31"/>
      <c r="AD150" s="31"/>
      <c r="AE150" s="31"/>
      <c r="AT150" s="14" t="s">
        <v>126</v>
      </c>
      <c r="AU150" s="14" t="s">
        <v>82</v>
      </c>
    </row>
    <row r="151" spans="1:65" s="2" customFormat="1" ht="18">
      <c r="A151" s="31"/>
      <c r="B151" s="32"/>
      <c r="C151" s="33"/>
      <c r="D151" s="196" t="s">
        <v>158</v>
      </c>
      <c r="E151" s="33"/>
      <c r="F151" s="201" t="s">
        <v>192</v>
      </c>
      <c r="G151" s="33"/>
      <c r="H151" s="33"/>
      <c r="I151" s="198"/>
      <c r="J151" s="33"/>
      <c r="K151" s="33"/>
      <c r="L151" s="36"/>
      <c r="M151" s="199"/>
      <c r="N151" s="200"/>
      <c r="O151" s="68"/>
      <c r="P151" s="68"/>
      <c r="Q151" s="68"/>
      <c r="R151" s="68"/>
      <c r="S151" s="68"/>
      <c r="T151" s="69"/>
      <c r="U151" s="31"/>
      <c r="V151" s="31"/>
      <c r="W151" s="31"/>
      <c r="X151" s="31"/>
      <c r="Y151" s="31"/>
      <c r="Z151" s="31"/>
      <c r="AA151" s="31"/>
      <c r="AB151" s="31"/>
      <c r="AC151" s="31"/>
      <c r="AD151" s="31"/>
      <c r="AE151" s="31"/>
      <c r="AT151" s="14" t="s">
        <v>158</v>
      </c>
      <c r="AU151" s="14" t="s">
        <v>82</v>
      </c>
    </row>
    <row r="152" spans="1:65" s="2" customFormat="1" ht="24.15" customHeight="1">
      <c r="A152" s="31"/>
      <c r="B152" s="32"/>
      <c r="C152" s="183" t="s">
        <v>193</v>
      </c>
      <c r="D152" s="183" t="s">
        <v>119</v>
      </c>
      <c r="E152" s="184" t="s">
        <v>194</v>
      </c>
      <c r="F152" s="185" t="s">
        <v>195</v>
      </c>
      <c r="G152" s="186" t="s">
        <v>145</v>
      </c>
      <c r="H152" s="187">
        <v>450</v>
      </c>
      <c r="I152" s="188"/>
      <c r="J152" s="189">
        <f>ROUND(I152*H152,2)</f>
        <v>0</v>
      </c>
      <c r="K152" s="185" t="s">
        <v>123</v>
      </c>
      <c r="L152" s="36"/>
      <c r="M152" s="190" t="s">
        <v>1</v>
      </c>
      <c r="N152" s="191" t="s">
        <v>37</v>
      </c>
      <c r="O152" s="68"/>
      <c r="P152" s="192">
        <f>O152*H152</f>
        <v>0</v>
      </c>
      <c r="Q152" s="192">
        <v>0</v>
      </c>
      <c r="R152" s="192">
        <f>Q152*H152</f>
        <v>0</v>
      </c>
      <c r="S152" s="192">
        <v>0</v>
      </c>
      <c r="T152" s="193">
        <f>S152*H152</f>
        <v>0</v>
      </c>
      <c r="U152" s="31"/>
      <c r="V152" s="31"/>
      <c r="W152" s="31"/>
      <c r="X152" s="31"/>
      <c r="Y152" s="31"/>
      <c r="Z152" s="31"/>
      <c r="AA152" s="31"/>
      <c r="AB152" s="31"/>
      <c r="AC152" s="31"/>
      <c r="AD152" s="31"/>
      <c r="AE152" s="31"/>
      <c r="AR152" s="194" t="s">
        <v>124</v>
      </c>
      <c r="AT152" s="194" t="s">
        <v>119</v>
      </c>
      <c r="AU152" s="194" t="s">
        <v>82</v>
      </c>
      <c r="AY152" s="14" t="s">
        <v>116</v>
      </c>
      <c r="BE152" s="195">
        <f>IF(N152="základní",J152,0)</f>
        <v>0</v>
      </c>
      <c r="BF152" s="195">
        <f>IF(N152="snížená",J152,0)</f>
        <v>0</v>
      </c>
      <c r="BG152" s="195">
        <f>IF(N152="zákl. přenesená",J152,0)</f>
        <v>0</v>
      </c>
      <c r="BH152" s="195">
        <f>IF(N152="sníž. přenesená",J152,0)</f>
        <v>0</v>
      </c>
      <c r="BI152" s="195">
        <f>IF(N152="nulová",J152,0)</f>
        <v>0</v>
      </c>
      <c r="BJ152" s="14" t="s">
        <v>80</v>
      </c>
      <c r="BK152" s="195">
        <f>ROUND(I152*H152,2)</f>
        <v>0</v>
      </c>
      <c r="BL152" s="14" t="s">
        <v>124</v>
      </c>
      <c r="BM152" s="194" t="s">
        <v>196</v>
      </c>
    </row>
    <row r="153" spans="1:65" s="2" customFormat="1" ht="63">
      <c r="A153" s="31"/>
      <c r="B153" s="32"/>
      <c r="C153" s="33"/>
      <c r="D153" s="196" t="s">
        <v>126</v>
      </c>
      <c r="E153" s="33"/>
      <c r="F153" s="197" t="s">
        <v>197</v>
      </c>
      <c r="G153" s="33"/>
      <c r="H153" s="33"/>
      <c r="I153" s="198"/>
      <c r="J153" s="33"/>
      <c r="K153" s="33"/>
      <c r="L153" s="36"/>
      <c r="M153" s="199"/>
      <c r="N153" s="200"/>
      <c r="O153" s="68"/>
      <c r="P153" s="68"/>
      <c r="Q153" s="68"/>
      <c r="R153" s="68"/>
      <c r="S153" s="68"/>
      <c r="T153" s="69"/>
      <c r="U153" s="31"/>
      <c r="V153" s="31"/>
      <c r="W153" s="31"/>
      <c r="X153" s="31"/>
      <c r="Y153" s="31"/>
      <c r="Z153" s="31"/>
      <c r="AA153" s="31"/>
      <c r="AB153" s="31"/>
      <c r="AC153" s="31"/>
      <c r="AD153" s="31"/>
      <c r="AE153" s="31"/>
      <c r="AT153" s="14" t="s">
        <v>126</v>
      </c>
      <c r="AU153" s="14" t="s">
        <v>82</v>
      </c>
    </row>
    <row r="154" spans="1:65" s="2" customFormat="1" ht="18">
      <c r="A154" s="31"/>
      <c r="B154" s="32"/>
      <c r="C154" s="33"/>
      <c r="D154" s="196" t="s">
        <v>158</v>
      </c>
      <c r="E154" s="33"/>
      <c r="F154" s="201" t="s">
        <v>192</v>
      </c>
      <c r="G154" s="33"/>
      <c r="H154" s="33"/>
      <c r="I154" s="198"/>
      <c r="J154" s="33"/>
      <c r="K154" s="33"/>
      <c r="L154" s="36"/>
      <c r="M154" s="199"/>
      <c r="N154" s="200"/>
      <c r="O154" s="68"/>
      <c r="P154" s="68"/>
      <c r="Q154" s="68"/>
      <c r="R154" s="68"/>
      <c r="S154" s="68"/>
      <c r="T154" s="69"/>
      <c r="U154" s="31"/>
      <c r="V154" s="31"/>
      <c r="W154" s="31"/>
      <c r="X154" s="31"/>
      <c r="Y154" s="31"/>
      <c r="Z154" s="31"/>
      <c r="AA154" s="31"/>
      <c r="AB154" s="31"/>
      <c r="AC154" s="31"/>
      <c r="AD154" s="31"/>
      <c r="AE154" s="31"/>
      <c r="AT154" s="14" t="s">
        <v>158</v>
      </c>
      <c r="AU154" s="14" t="s">
        <v>82</v>
      </c>
    </row>
    <row r="155" spans="1:65" s="2" customFormat="1" ht="16.5" customHeight="1">
      <c r="A155" s="31"/>
      <c r="B155" s="32"/>
      <c r="C155" s="183" t="s">
        <v>8</v>
      </c>
      <c r="D155" s="183" t="s">
        <v>119</v>
      </c>
      <c r="E155" s="184" t="s">
        <v>198</v>
      </c>
      <c r="F155" s="185" t="s">
        <v>199</v>
      </c>
      <c r="G155" s="186" t="s">
        <v>169</v>
      </c>
      <c r="H155" s="187">
        <v>210</v>
      </c>
      <c r="I155" s="188"/>
      <c r="J155" s="189">
        <f>ROUND(I155*H155,2)</f>
        <v>0</v>
      </c>
      <c r="K155" s="185" t="s">
        <v>123</v>
      </c>
      <c r="L155" s="36"/>
      <c r="M155" s="190" t="s">
        <v>1</v>
      </c>
      <c r="N155" s="191" t="s">
        <v>37</v>
      </c>
      <c r="O155" s="68"/>
      <c r="P155" s="192">
        <f>O155*H155</f>
        <v>0</v>
      </c>
      <c r="Q155" s="192">
        <v>0</v>
      </c>
      <c r="R155" s="192">
        <f>Q155*H155</f>
        <v>0</v>
      </c>
      <c r="S155" s="192">
        <v>0</v>
      </c>
      <c r="T155" s="193">
        <f>S155*H155</f>
        <v>0</v>
      </c>
      <c r="U155" s="31"/>
      <c r="V155" s="31"/>
      <c r="W155" s="31"/>
      <c r="X155" s="31"/>
      <c r="Y155" s="31"/>
      <c r="Z155" s="31"/>
      <c r="AA155" s="31"/>
      <c r="AB155" s="31"/>
      <c r="AC155" s="31"/>
      <c r="AD155" s="31"/>
      <c r="AE155" s="31"/>
      <c r="AR155" s="194" t="s">
        <v>124</v>
      </c>
      <c r="AT155" s="194" t="s">
        <v>119</v>
      </c>
      <c r="AU155" s="194" t="s">
        <v>82</v>
      </c>
      <c r="AY155" s="14" t="s">
        <v>116</v>
      </c>
      <c r="BE155" s="195">
        <f>IF(N155="základní",J155,0)</f>
        <v>0</v>
      </c>
      <c r="BF155" s="195">
        <f>IF(N155="snížená",J155,0)</f>
        <v>0</v>
      </c>
      <c r="BG155" s="195">
        <f>IF(N155="zákl. přenesená",J155,0)</f>
        <v>0</v>
      </c>
      <c r="BH155" s="195">
        <f>IF(N155="sníž. přenesená",J155,0)</f>
        <v>0</v>
      </c>
      <c r="BI155" s="195">
        <f>IF(N155="nulová",J155,0)</f>
        <v>0</v>
      </c>
      <c r="BJ155" s="14" t="s">
        <v>80</v>
      </c>
      <c r="BK155" s="195">
        <f>ROUND(I155*H155,2)</f>
        <v>0</v>
      </c>
      <c r="BL155" s="14" t="s">
        <v>124</v>
      </c>
      <c r="BM155" s="194" t="s">
        <v>200</v>
      </c>
    </row>
    <row r="156" spans="1:65" s="2" customFormat="1" ht="27">
      <c r="A156" s="31"/>
      <c r="B156" s="32"/>
      <c r="C156" s="33"/>
      <c r="D156" s="196" t="s">
        <v>126</v>
      </c>
      <c r="E156" s="33"/>
      <c r="F156" s="197" t="s">
        <v>201</v>
      </c>
      <c r="G156" s="33"/>
      <c r="H156" s="33"/>
      <c r="I156" s="198"/>
      <c r="J156" s="33"/>
      <c r="K156" s="33"/>
      <c r="L156" s="36"/>
      <c r="M156" s="199"/>
      <c r="N156" s="200"/>
      <c r="O156" s="68"/>
      <c r="P156" s="68"/>
      <c r="Q156" s="68"/>
      <c r="R156" s="68"/>
      <c r="S156" s="68"/>
      <c r="T156" s="69"/>
      <c r="U156" s="31"/>
      <c r="V156" s="31"/>
      <c r="W156" s="31"/>
      <c r="X156" s="31"/>
      <c r="Y156" s="31"/>
      <c r="Z156" s="31"/>
      <c r="AA156" s="31"/>
      <c r="AB156" s="31"/>
      <c r="AC156" s="31"/>
      <c r="AD156" s="31"/>
      <c r="AE156" s="31"/>
      <c r="AT156" s="14" t="s">
        <v>126</v>
      </c>
      <c r="AU156" s="14" t="s">
        <v>82</v>
      </c>
    </row>
    <row r="157" spans="1:65" s="2" customFormat="1" ht="18">
      <c r="A157" s="31"/>
      <c r="B157" s="32"/>
      <c r="C157" s="33"/>
      <c r="D157" s="196" t="s">
        <v>158</v>
      </c>
      <c r="E157" s="33"/>
      <c r="F157" s="201" t="s">
        <v>202</v>
      </c>
      <c r="G157" s="33"/>
      <c r="H157" s="33"/>
      <c r="I157" s="198"/>
      <c r="J157" s="33"/>
      <c r="K157" s="33"/>
      <c r="L157" s="36"/>
      <c r="M157" s="199"/>
      <c r="N157" s="200"/>
      <c r="O157" s="68"/>
      <c r="P157" s="68"/>
      <c r="Q157" s="68"/>
      <c r="R157" s="68"/>
      <c r="S157" s="68"/>
      <c r="T157" s="69"/>
      <c r="U157" s="31"/>
      <c r="V157" s="31"/>
      <c r="W157" s="31"/>
      <c r="X157" s="31"/>
      <c r="Y157" s="31"/>
      <c r="Z157" s="31"/>
      <c r="AA157" s="31"/>
      <c r="AB157" s="31"/>
      <c r="AC157" s="31"/>
      <c r="AD157" s="31"/>
      <c r="AE157" s="31"/>
      <c r="AT157" s="14" t="s">
        <v>158</v>
      </c>
      <c r="AU157" s="14" t="s">
        <v>82</v>
      </c>
    </row>
    <row r="158" spans="1:65" s="2" customFormat="1" ht="21.75" customHeight="1">
      <c r="A158" s="31"/>
      <c r="B158" s="32"/>
      <c r="C158" s="183" t="s">
        <v>203</v>
      </c>
      <c r="D158" s="183" t="s">
        <v>119</v>
      </c>
      <c r="E158" s="184" t="s">
        <v>204</v>
      </c>
      <c r="F158" s="185" t="s">
        <v>205</v>
      </c>
      <c r="G158" s="186" t="s">
        <v>169</v>
      </c>
      <c r="H158" s="187">
        <v>30</v>
      </c>
      <c r="I158" s="188"/>
      <c r="J158" s="189">
        <f>ROUND(I158*H158,2)</f>
        <v>0</v>
      </c>
      <c r="K158" s="185" t="s">
        <v>123</v>
      </c>
      <c r="L158" s="36"/>
      <c r="M158" s="190" t="s">
        <v>1</v>
      </c>
      <c r="N158" s="191" t="s">
        <v>37</v>
      </c>
      <c r="O158" s="68"/>
      <c r="P158" s="192">
        <f>O158*H158</f>
        <v>0</v>
      </c>
      <c r="Q158" s="192">
        <v>0</v>
      </c>
      <c r="R158" s="192">
        <f>Q158*H158</f>
        <v>0</v>
      </c>
      <c r="S158" s="192">
        <v>0</v>
      </c>
      <c r="T158" s="193">
        <f>S158*H158</f>
        <v>0</v>
      </c>
      <c r="U158" s="31"/>
      <c r="V158" s="31"/>
      <c r="W158" s="31"/>
      <c r="X158" s="31"/>
      <c r="Y158" s="31"/>
      <c r="Z158" s="31"/>
      <c r="AA158" s="31"/>
      <c r="AB158" s="31"/>
      <c r="AC158" s="31"/>
      <c r="AD158" s="31"/>
      <c r="AE158" s="31"/>
      <c r="AR158" s="194" t="s">
        <v>124</v>
      </c>
      <c r="AT158" s="194" t="s">
        <v>119</v>
      </c>
      <c r="AU158" s="194" t="s">
        <v>82</v>
      </c>
      <c r="AY158" s="14" t="s">
        <v>116</v>
      </c>
      <c r="BE158" s="195">
        <f>IF(N158="základní",J158,0)</f>
        <v>0</v>
      </c>
      <c r="BF158" s="195">
        <f>IF(N158="snížená",J158,0)</f>
        <v>0</v>
      </c>
      <c r="BG158" s="195">
        <f>IF(N158="zákl. přenesená",J158,0)</f>
        <v>0</v>
      </c>
      <c r="BH158" s="195">
        <f>IF(N158="sníž. přenesená",J158,0)</f>
        <v>0</v>
      </c>
      <c r="BI158" s="195">
        <f>IF(N158="nulová",J158,0)</f>
        <v>0</v>
      </c>
      <c r="BJ158" s="14" t="s">
        <v>80</v>
      </c>
      <c r="BK158" s="195">
        <f>ROUND(I158*H158,2)</f>
        <v>0</v>
      </c>
      <c r="BL158" s="14" t="s">
        <v>124</v>
      </c>
      <c r="BM158" s="194" t="s">
        <v>206</v>
      </c>
    </row>
    <row r="159" spans="1:65" s="2" customFormat="1" ht="27">
      <c r="A159" s="31"/>
      <c r="B159" s="32"/>
      <c r="C159" s="33"/>
      <c r="D159" s="196" t="s">
        <v>126</v>
      </c>
      <c r="E159" s="33"/>
      <c r="F159" s="197" t="s">
        <v>207</v>
      </c>
      <c r="G159" s="33"/>
      <c r="H159" s="33"/>
      <c r="I159" s="198"/>
      <c r="J159" s="33"/>
      <c r="K159" s="33"/>
      <c r="L159" s="36"/>
      <c r="M159" s="199"/>
      <c r="N159" s="200"/>
      <c r="O159" s="68"/>
      <c r="P159" s="68"/>
      <c r="Q159" s="68"/>
      <c r="R159" s="68"/>
      <c r="S159" s="68"/>
      <c r="T159" s="69"/>
      <c r="U159" s="31"/>
      <c r="V159" s="31"/>
      <c r="W159" s="31"/>
      <c r="X159" s="31"/>
      <c r="Y159" s="31"/>
      <c r="Z159" s="31"/>
      <c r="AA159" s="31"/>
      <c r="AB159" s="31"/>
      <c r="AC159" s="31"/>
      <c r="AD159" s="31"/>
      <c r="AE159" s="31"/>
      <c r="AT159" s="14" t="s">
        <v>126</v>
      </c>
      <c r="AU159" s="14" t="s">
        <v>82</v>
      </c>
    </row>
    <row r="160" spans="1:65" s="2" customFormat="1" ht="18">
      <c r="A160" s="31"/>
      <c r="B160" s="32"/>
      <c r="C160" s="33"/>
      <c r="D160" s="196" t="s">
        <v>158</v>
      </c>
      <c r="E160" s="33"/>
      <c r="F160" s="201" t="s">
        <v>208</v>
      </c>
      <c r="G160" s="33"/>
      <c r="H160" s="33"/>
      <c r="I160" s="198"/>
      <c r="J160" s="33"/>
      <c r="K160" s="33"/>
      <c r="L160" s="36"/>
      <c r="M160" s="199"/>
      <c r="N160" s="200"/>
      <c r="O160" s="68"/>
      <c r="P160" s="68"/>
      <c r="Q160" s="68"/>
      <c r="R160" s="68"/>
      <c r="S160" s="68"/>
      <c r="T160" s="69"/>
      <c r="U160" s="31"/>
      <c r="V160" s="31"/>
      <c r="W160" s="31"/>
      <c r="X160" s="31"/>
      <c r="Y160" s="31"/>
      <c r="Z160" s="31"/>
      <c r="AA160" s="31"/>
      <c r="AB160" s="31"/>
      <c r="AC160" s="31"/>
      <c r="AD160" s="31"/>
      <c r="AE160" s="31"/>
      <c r="AT160" s="14" t="s">
        <v>158</v>
      </c>
      <c r="AU160" s="14" t="s">
        <v>82</v>
      </c>
    </row>
    <row r="161" spans="1:65" s="2" customFormat="1" ht="16.5" customHeight="1">
      <c r="A161" s="31"/>
      <c r="B161" s="32"/>
      <c r="C161" s="183" t="s">
        <v>209</v>
      </c>
      <c r="D161" s="183" t="s">
        <v>119</v>
      </c>
      <c r="E161" s="184" t="s">
        <v>210</v>
      </c>
      <c r="F161" s="185" t="s">
        <v>211</v>
      </c>
      <c r="G161" s="186" t="s">
        <v>169</v>
      </c>
      <c r="H161" s="187">
        <v>2490</v>
      </c>
      <c r="I161" s="188"/>
      <c r="J161" s="189">
        <f>ROUND(I161*H161,2)</f>
        <v>0</v>
      </c>
      <c r="K161" s="185" t="s">
        <v>123</v>
      </c>
      <c r="L161" s="36"/>
      <c r="M161" s="190" t="s">
        <v>1</v>
      </c>
      <c r="N161" s="191" t="s">
        <v>37</v>
      </c>
      <c r="O161" s="68"/>
      <c r="P161" s="192">
        <f>O161*H161</f>
        <v>0</v>
      </c>
      <c r="Q161" s="192">
        <v>0</v>
      </c>
      <c r="R161" s="192">
        <f>Q161*H161</f>
        <v>0</v>
      </c>
      <c r="S161" s="192">
        <v>0</v>
      </c>
      <c r="T161" s="193">
        <f>S161*H161</f>
        <v>0</v>
      </c>
      <c r="U161" s="31"/>
      <c r="V161" s="31"/>
      <c r="W161" s="31"/>
      <c r="X161" s="31"/>
      <c r="Y161" s="31"/>
      <c r="Z161" s="31"/>
      <c r="AA161" s="31"/>
      <c r="AB161" s="31"/>
      <c r="AC161" s="31"/>
      <c r="AD161" s="31"/>
      <c r="AE161" s="31"/>
      <c r="AR161" s="194" t="s">
        <v>124</v>
      </c>
      <c r="AT161" s="194" t="s">
        <v>119</v>
      </c>
      <c r="AU161" s="194" t="s">
        <v>82</v>
      </c>
      <c r="AY161" s="14" t="s">
        <v>116</v>
      </c>
      <c r="BE161" s="195">
        <f>IF(N161="základní",J161,0)</f>
        <v>0</v>
      </c>
      <c r="BF161" s="195">
        <f>IF(N161="snížená",J161,0)</f>
        <v>0</v>
      </c>
      <c r="BG161" s="195">
        <f>IF(N161="zákl. přenesená",J161,0)</f>
        <v>0</v>
      </c>
      <c r="BH161" s="195">
        <f>IF(N161="sníž. přenesená",J161,0)</f>
        <v>0</v>
      </c>
      <c r="BI161" s="195">
        <f>IF(N161="nulová",J161,0)</f>
        <v>0</v>
      </c>
      <c r="BJ161" s="14" t="s">
        <v>80</v>
      </c>
      <c r="BK161" s="195">
        <f>ROUND(I161*H161,2)</f>
        <v>0</v>
      </c>
      <c r="BL161" s="14" t="s">
        <v>124</v>
      </c>
      <c r="BM161" s="194" t="s">
        <v>212</v>
      </c>
    </row>
    <row r="162" spans="1:65" s="2" customFormat="1" ht="27">
      <c r="A162" s="31"/>
      <c r="B162" s="32"/>
      <c r="C162" s="33"/>
      <c r="D162" s="196" t="s">
        <v>126</v>
      </c>
      <c r="E162" s="33"/>
      <c r="F162" s="197" t="s">
        <v>213</v>
      </c>
      <c r="G162" s="33"/>
      <c r="H162" s="33"/>
      <c r="I162" s="198"/>
      <c r="J162" s="33"/>
      <c r="K162" s="33"/>
      <c r="L162" s="36"/>
      <c r="M162" s="199"/>
      <c r="N162" s="200"/>
      <c r="O162" s="68"/>
      <c r="P162" s="68"/>
      <c r="Q162" s="68"/>
      <c r="R162" s="68"/>
      <c r="S162" s="68"/>
      <c r="T162" s="69"/>
      <c r="U162" s="31"/>
      <c r="V162" s="31"/>
      <c r="W162" s="31"/>
      <c r="X162" s="31"/>
      <c r="Y162" s="31"/>
      <c r="Z162" s="31"/>
      <c r="AA162" s="31"/>
      <c r="AB162" s="31"/>
      <c r="AC162" s="31"/>
      <c r="AD162" s="31"/>
      <c r="AE162" s="31"/>
      <c r="AT162" s="14" t="s">
        <v>126</v>
      </c>
      <c r="AU162" s="14" t="s">
        <v>82</v>
      </c>
    </row>
    <row r="163" spans="1:65" s="2" customFormat="1" ht="18">
      <c r="A163" s="31"/>
      <c r="B163" s="32"/>
      <c r="C163" s="33"/>
      <c r="D163" s="196" t="s">
        <v>158</v>
      </c>
      <c r="E163" s="33"/>
      <c r="F163" s="201" t="s">
        <v>214</v>
      </c>
      <c r="G163" s="33"/>
      <c r="H163" s="33"/>
      <c r="I163" s="198"/>
      <c r="J163" s="33"/>
      <c r="K163" s="33"/>
      <c r="L163" s="36"/>
      <c r="M163" s="199"/>
      <c r="N163" s="200"/>
      <c r="O163" s="68"/>
      <c r="P163" s="68"/>
      <c r="Q163" s="68"/>
      <c r="R163" s="68"/>
      <c r="S163" s="68"/>
      <c r="T163" s="69"/>
      <c r="U163" s="31"/>
      <c r="V163" s="31"/>
      <c r="W163" s="31"/>
      <c r="X163" s="31"/>
      <c r="Y163" s="31"/>
      <c r="Z163" s="31"/>
      <c r="AA163" s="31"/>
      <c r="AB163" s="31"/>
      <c r="AC163" s="31"/>
      <c r="AD163" s="31"/>
      <c r="AE163" s="31"/>
      <c r="AT163" s="14" t="s">
        <v>158</v>
      </c>
      <c r="AU163" s="14" t="s">
        <v>82</v>
      </c>
    </row>
    <row r="164" spans="1:65" s="2" customFormat="1" ht="24.15" customHeight="1">
      <c r="A164" s="31"/>
      <c r="B164" s="32"/>
      <c r="C164" s="183" t="s">
        <v>215</v>
      </c>
      <c r="D164" s="183" t="s">
        <v>119</v>
      </c>
      <c r="E164" s="184" t="s">
        <v>216</v>
      </c>
      <c r="F164" s="185" t="s">
        <v>217</v>
      </c>
      <c r="G164" s="186" t="s">
        <v>136</v>
      </c>
      <c r="H164" s="187">
        <v>0.1</v>
      </c>
      <c r="I164" s="188"/>
      <c r="J164" s="189">
        <f>ROUND(I164*H164,2)</f>
        <v>0</v>
      </c>
      <c r="K164" s="185" t="s">
        <v>123</v>
      </c>
      <c r="L164" s="36"/>
      <c r="M164" s="190" t="s">
        <v>1</v>
      </c>
      <c r="N164" s="191" t="s">
        <v>37</v>
      </c>
      <c r="O164" s="68"/>
      <c r="P164" s="192">
        <f>O164*H164</f>
        <v>0</v>
      </c>
      <c r="Q164" s="192">
        <v>0</v>
      </c>
      <c r="R164" s="192">
        <f>Q164*H164</f>
        <v>0</v>
      </c>
      <c r="S164" s="192">
        <v>0</v>
      </c>
      <c r="T164" s="193">
        <f>S164*H164</f>
        <v>0</v>
      </c>
      <c r="U164" s="31"/>
      <c r="V164" s="31"/>
      <c r="W164" s="31"/>
      <c r="X164" s="31"/>
      <c r="Y164" s="31"/>
      <c r="Z164" s="31"/>
      <c r="AA164" s="31"/>
      <c r="AB164" s="31"/>
      <c r="AC164" s="31"/>
      <c r="AD164" s="31"/>
      <c r="AE164" s="31"/>
      <c r="AR164" s="194" t="s">
        <v>124</v>
      </c>
      <c r="AT164" s="194" t="s">
        <v>119</v>
      </c>
      <c r="AU164" s="194" t="s">
        <v>82</v>
      </c>
      <c r="AY164" s="14" t="s">
        <v>116</v>
      </c>
      <c r="BE164" s="195">
        <f>IF(N164="základní",J164,0)</f>
        <v>0</v>
      </c>
      <c r="BF164" s="195">
        <f>IF(N164="snížená",J164,0)</f>
        <v>0</v>
      </c>
      <c r="BG164" s="195">
        <f>IF(N164="zákl. přenesená",J164,0)</f>
        <v>0</v>
      </c>
      <c r="BH164" s="195">
        <f>IF(N164="sníž. přenesená",J164,0)</f>
        <v>0</v>
      </c>
      <c r="BI164" s="195">
        <f>IF(N164="nulová",J164,0)</f>
        <v>0</v>
      </c>
      <c r="BJ164" s="14" t="s">
        <v>80</v>
      </c>
      <c r="BK164" s="195">
        <f>ROUND(I164*H164,2)</f>
        <v>0</v>
      </c>
      <c r="BL164" s="14" t="s">
        <v>124</v>
      </c>
      <c r="BM164" s="194" t="s">
        <v>218</v>
      </c>
    </row>
    <row r="165" spans="1:65" s="2" customFormat="1" ht="72">
      <c r="A165" s="31"/>
      <c r="B165" s="32"/>
      <c r="C165" s="33"/>
      <c r="D165" s="196" t="s">
        <v>126</v>
      </c>
      <c r="E165" s="33"/>
      <c r="F165" s="197" t="s">
        <v>219</v>
      </c>
      <c r="G165" s="33"/>
      <c r="H165" s="33"/>
      <c r="I165" s="198"/>
      <c r="J165" s="33"/>
      <c r="K165" s="33"/>
      <c r="L165" s="36"/>
      <c r="M165" s="199"/>
      <c r="N165" s="200"/>
      <c r="O165" s="68"/>
      <c r="P165" s="68"/>
      <c r="Q165" s="68"/>
      <c r="R165" s="68"/>
      <c r="S165" s="68"/>
      <c r="T165" s="69"/>
      <c r="U165" s="31"/>
      <c r="V165" s="31"/>
      <c r="W165" s="31"/>
      <c r="X165" s="31"/>
      <c r="Y165" s="31"/>
      <c r="Z165" s="31"/>
      <c r="AA165" s="31"/>
      <c r="AB165" s="31"/>
      <c r="AC165" s="31"/>
      <c r="AD165" s="31"/>
      <c r="AE165" s="31"/>
      <c r="AT165" s="14" t="s">
        <v>126</v>
      </c>
      <c r="AU165" s="14" t="s">
        <v>82</v>
      </c>
    </row>
    <row r="166" spans="1:65" s="2" customFormat="1" ht="18">
      <c r="A166" s="31"/>
      <c r="B166" s="32"/>
      <c r="C166" s="33"/>
      <c r="D166" s="196" t="s">
        <v>158</v>
      </c>
      <c r="E166" s="33"/>
      <c r="F166" s="201" t="s">
        <v>159</v>
      </c>
      <c r="G166" s="33"/>
      <c r="H166" s="33"/>
      <c r="I166" s="198"/>
      <c r="J166" s="33"/>
      <c r="K166" s="33"/>
      <c r="L166" s="36"/>
      <c r="M166" s="199"/>
      <c r="N166" s="200"/>
      <c r="O166" s="68"/>
      <c r="P166" s="68"/>
      <c r="Q166" s="68"/>
      <c r="R166" s="68"/>
      <c r="S166" s="68"/>
      <c r="T166" s="69"/>
      <c r="U166" s="31"/>
      <c r="V166" s="31"/>
      <c r="W166" s="31"/>
      <c r="X166" s="31"/>
      <c r="Y166" s="31"/>
      <c r="Z166" s="31"/>
      <c r="AA166" s="31"/>
      <c r="AB166" s="31"/>
      <c r="AC166" s="31"/>
      <c r="AD166" s="31"/>
      <c r="AE166" s="31"/>
      <c r="AT166" s="14" t="s">
        <v>158</v>
      </c>
      <c r="AU166" s="14" t="s">
        <v>82</v>
      </c>
    </row>
    <row r="167" spans="1:65" s="2" customFormat="1" ht="24.15" customHeight="1">
      <c r="A167" s="31"/>
      <c r="B167" s="32"/>
      <c r="C167" s="183" t="s">
        <v>220</v>
      </c>
      <c r="D167" s="183" t="s">
        <v>119</v>
      </c>
      <c r="E167" s="184" t="s">
        <v>221</v>
      </c>
      <c r="F167" s="185" t="s">
        <v>222</v>
      </c>
      <c r="G167" s="186" t="s">
        <v>223</v>
      </c>
      <c r="H167" s="187">
        <v>22</v>
      </c>
      <c r="I167" s="188"/>
      <c r="J167" s="189">
        <f>ROUND(I167*H167,2)</f>
        <v>0</v>
      </c>
      <c r="K167" s="185" t="s">
        <v>123</v>
      </c>
      <c r="L167" s="36"/>
      <c r="M167" s="190" t="s">
        <v>1</v>
      </c>
      <c r="N167" s="191" t="s">
        <v>37</v>
      </c>
      <c r="O167" s="68"/>
      <c r="P167" s="192">
        <f>O167*H167</f>
        <v>0</v>
      </c>
      <c r="Q167" s="192">
        <v>0</v>
      </c>
      <c r="R167" s="192">
        <f>Q167*H167</f>
        <v>0</v>
      </c>
      <c r="S167" s="192">
        <v>0</v>
      </c>
      <c r="T167" s="193">
        <f>S167*H167</f>
        <v>0</v>
      </c>
      <c r="U167" s="31"/>
      <c r="V167" s="31"/>
      <c r="W167" s="31"/>
      <c r="X167" s="31"/>
      <c r="Y167" s="31"/>
      <c r="Z167" s="31"/>
      <c r="AA167" s="31"/>
      <c r="AB167" s="31"/>
      <c r="AC167" s="31"/>
      <c r="AD167" s="31"/>
      <c r="AE167" s="31"/>
      <c r="AR167" s="194" t="s">
        <v>124</v>
      </c>
      <c r="AT167" s="194" t="s">
        <v>119</v>
      </c>
      <c r="AU167" s="194" t="s">
        <v>82</v>
      </c>
      <c r="AY167" s="14" t="s">
        <v>116</v>
      </c>
      <c r="BE167" s="195">
        <f>IF(N167="základní",J167,0)</f>
        <v>0</v>
      </c>
      <c r="BF167" s="195">
        <f>IF(N167="snížená",J167,0)</f>
        <v>0</v>
      </c>
      <c r="BG167" s="195">
        <f>IF(N167="zákl. přenesená",J167,0)</f>
        <v>0</v>
      </c>
      <c r="BH167" s="195">
        <f>IF(N167="sníž. přenesená",J167,0)</f>
        <v>0</v>
      </c>
      <c r="BI167" s="195">
        <f>IF(N167="nulová",J167,0)</f>
        <v>0</v>
      </c>
      <c r="BJ167" s="14" t="s">
        <v>80</v>
      </c>
      <c r="BK167" s="195">
        <f>ROUND(I167*H167,2)</f>
        <v>0</v>
      </c>
      <c r="BL167" s="14" t="s">
        <v>124</v>
      </c>
      <c r="BM167" s="194" t="s">
        <v>224</v>
      </c>
    </row>
    <row r="168" spans="1:65" s="2" customFormat="1" ht="81">
      <c r="A168" s="31"/>
      <c r="B168" s="32"/>
      <c r="C168" s="33"/>
      <c r="D168" s="196" t="s">
        <v>126</v>
      </c>
      <c r="E168" s="33"/>
      <c r="F168" s="197" t="s">
        <v>225</v>
      </c>
      <c r="G168" s="33"/>
      <c r="H168" s="33"/>
      <c r="I168" s="198"/>
      <c r="J168" s="33"/>
      <c r="K168" s="33"/>
      <c r="L168" s="36"/>
      <c r="M168" s="199"/>
      <c r="N168" s="200"/>
      <c r="O168" s="68"/>
      <c r="P168" s="68"/>
      <c r="Q168" s="68"/>
      <c r="R168" s="68"/>
      <c r="S168" s="68"/>
      <c r="T168" s="69"/>
      <c r="U168" s="31"/>
      <c r="V168" s="31"/>
      <c r="W168" s="31"/>
      <c r="X168" s="31"/>
      <c r="Y168" s="31"/>
      <c r="Z168" s="31"/>
      <c r="AA168" s="31"/>
      <c r="AB168" s="31"/>
      <c r="AC168" s="31"/>
      <c r="AD168" s="31"/>
      <c r="AE168" s="31"/>
      <c r="AT168" s="14" t="s">
        <v>126</v>
      </c>
      <c r="AU168" s="14" t="s">
        <v>82</v>
      </c>
    </row>
    <row r="169" spans="1:65" s="2" customFormat="1" ht="24.15" customHeight="1">
      <c r="A169" s="31"/>
      <c r="B169" s="32"/>
      <c r="C169" s="183" t="s">
        <v>226</v>
      </c>
      <c r="D169" s="183" t="s">
        <v>119</v>
      </c>
      <c r="E169" s="184" t="s">
        <v>227</v>
      </c>
      <c r="F169" s="185" t="s">
        <v>228</v>
      </c>
      <c r="G169" s="186" t="s">
        <v>223</v>
      </c>
      <c r="H169" s="187">
        <v>52</v>
      </c>
      <c r="I169" s="188"/>
      <c r="J169" s="189">
        <f>ROUND(I169*H169,2)</f>
        <v>0</v>
      </c>
      <c r="K169" s="185" t="s">
        <v>123</v>
      </c>
      <c r="L169" s="36"/>
      <c r="M169" s="190" t="s">
        <v>1</v>
      </c>
      <c r="N169" s="191" t="s">
        <v>37</v>
      </c>
      <c r="O169" s="68"/>
      <c r="P169" s="192">
        <f>O169*H169</f>
        <v>0</v>
      </c>
      <c r="Q169" s="192">
        <v>0</v>
      </c>
      <c r="R169" s="192">
        <f>Q169*H169</f>
        <v>0</v>
      </c>
      <c r="S169" s="192">
        <v>0</v>
      </c>
      <c r="T169" s="193">
        <f>S169*H169</f>
        <v>0</v>
      </c>
      <c r="U169" s="31"/>
      <c r="V169" s="31"/>
      <c r="W169" s="31"/>
      <c r="X169" s="31"/>
      <c r="Y169" s="31"/>
      <c r="Z169" s="31"/>
      <c r="AA169" s="31"/>
      <c r="AB169" s="31"/>
      <c r="AC169" s="31"/>
      <c r="AD169" s="31"/>
      <c r="AE169" s="31"/>
      <c r="AR169" s="194" t="s">
        <v>124</v>
      </c>
      <c r="AT169" s="194" t="s">
        <v>119</v>
      </c>
      <c r="AU169" s="194" t="s">
        <v>82</v>
      </c>
      <c r="AY169" s="14" t="s">
        <v>116</v>
      </c>
      <c r="BE169" s="195">
        <f>IF(N169="základní",J169,0)</f>
        <v>0</v>
      </c>
      <c r="BF169" s="195">
        <f>IF(N169="snížená",J169,0)</f>
        <v>0</v>
      </c>
      <c r="BG169" s="195">
        <f>IF(N169="zákl. přenesená",J169,0)</f>
        <v>0</v>
      </c>
      <c r="BH169" s="195">
        <f>IF(N169="sníž. přenesená",J169,0)</f>
        <v>0</v>
      </c>
      <c r="BI169" s="195">
        <f>IF(N169="nulová",J169,0)</f>
        <v>0</v>
      </c>
      <c r="BJ169" s="14" t="s">
        <v>80</v>
      </c>
      <c r="BK169" s="195">
        <f>ROUND(I169*H169,2)</f>
        <v>0</v>
      </c>
      <c r="BL169" s="14" t="s">
        <v>124</v>
      </c>
      <c r="BM169" s="194" t="s">
        <v>229</v>
      </c>
    </row>
    <row r="170" spans="1:65" s="2" customFormat="1" ht="63">
      <c r="A170" s="31"/>
      <c r="B170" s="32"/>
      <c r="C170" s="33"/>
      <c r="D170" s="196" t="s">
        <v>126</v>
      </c>
      <c r="E170" s="33"/>
      <c r="F170" s="197" t="s">
        <v>230</v>
      </c>
      <c r="G170" s="33"/>
      <c r="H170" s="33"/>
      <c r="I170" s="198"/>
      <c r="J170" s="33"/>
      <c r="K170" s="33"/>
      <c r="L170" s="36"/>
      <c r="M170" s="199"/>
      <c r="N170" s="200"/>
      <c r="O170" s="68"/>
      <c r="P170" s="68"/>
      <c r="Q170" s="68"/>
      <c r="R170" s="68"/>
      <c r="S170" s="68"/>
      <c r="T170" s="69"/>
      <c r="U170" s="31"/>
      <c r="V170" s="31"/>
      <c r="W170" s="31"/>
      <c r="X170" s="31"/>
      <c r="Y170" s="31"/>
      <c r="Z170" s="31"/>
      <c r="AA170" s="31"/>
      <c r="AB170" s="31"/>
      <c r="AC170" s="31"/>
      <c r="AD170" s="31"/>
      <c r="AE170" s="31"/>
      <c r="AT170" s="14" t="s">
        <v>126</v>
      </c>
      <c r="AU170" s="14" t="s">
        <v>82</v>
      </c>
    </row>
    <row r="171" spans="1:65" s="2" customFormat="1" ht="24.15" customHeight="1">
      <c r="A171" s="31"/>
      <c r="B171" s="32"/>
      <c r="C171" s="183" t="s">
        <v>7</v>
      </c>
      <c r="D171" s="183" t="s">
        <v>119</v>
      </c>
      <c r="E171" s="184" t="s">
        <v>231</v>
      </c>
      <c r="F171" s="185" t="s">
        <v>232</v>
      </c>
      <c r="G171" s="186" t="s">
        <v>223</v>
      </c>
      <c r="H171" s="187">
        <v>25</v>
      </c>
      <c r="I171" s="188"/>
      <c r="J171" s="189">
        <f>ROUND(I171*H171,2)</f>
        <v>0</v>
      </c>
      <c r="K171" s="185" t="s">
        <v>123</v>
      </c>
      <c r="L171" s="36"/>
      <c r="M171" s="190" t="s">
        <v>1</v>
      </c>
      <c r="N171" s="191" t="s">
        <v>37</v>
      </c>
      <c r="O171" s="68"/>
      <c r="P171" s="192">
        <f>O171*H171</f>
        <v>0</v>
      </c>
      <c r="Q171" s="192">
        <v>0</v>
      </c>
      <c r="R171" s="192">
        <f>Q171*H171</f>
        <v>0</v>
      </c>
      <c r="S171" s="192">
        <v>0</v>
      </c>
      <c r="T171" s="193">
        <f>S171*H171</f>
        <v>0</v>
      </c>
      <c r="U171" s="31"/>
      <c r="V171" s="31"/>
      <c r="W171" s="31"/>
      <c r="X171" s="31"/>
      <c r="Y171" s="31"/>
      <c r="Z171" s="31"/>
      <c r="AA171" s="31"/>
      <c r="AB171" s="31"/>
      <c r="AC171" s="31"/>
      <c r="AD171" s="31"/>
      <c r="AE171" s="31"/>
      <c r="AR171" s="194" t="s">
        <v>124</v>
      </c>
      <c r="AT171" s="194" t="s">
        <v>119</v>
      </c>
      <c r="AU171" s="194" t="s">
        <v>82</v>
      </c>
      <c r="AY171" s="14" t="s">
        <v>116</v>
      </c>
      <c r="BE171" s="195">
        <f>IF(N171="základní",J171,0)</f>
        <v>0</v>
      </c>
      <c r="BF171" s="195">
        <f>IF(N171="snížená",J171,0)</f>
        <v>0</v>
      </c>
      <c r="BG171" s="195">
        <f>IF(N171="zákl. přenesená",J171,0)</f>
        <v>0</v>
      </c>
      <c r="BH171" s="195">
        <f>IF(N171="sníž. přenesená",J171,0)</f>
        <v>0</v>
      </c>
      <c r="BI171" s="195">
        <f>IF(N171="nulová",J171,0)</f>
        <v>0</v>
      </c>
      <c r="BJ171" s="14" t="s">
        <v>80</v>
      </c>
      <c r="BK171" s="195">
        <f>ROUND(I171*H171,2)</f>
        <v>0</v>
      </c>
      <c r="BL171" s="14" t="s">
        <v>124</v>
      </c>
      <c r="BM171" s="194" t="s">
        <v>233</v>
      </c>
    </row>
    <row r="172" spans="1:65" s="2" customFormat="1" ht="27">
      <c r="A172" s="31"/>
      <c r="B172" s="32"/>
      <c r="C172" s="33"/>
      <c r="D172" s="196" t="s">
        <v>126</v>
      </c>
      <c r="E172" s="33"/>
      <c r="F172" s="197" t="s">
        <v>234</v>
      </c>
      <c r="G172" s="33"/>
      <c r="H172" s="33"/>
      <c r="I172" s="198"/>
      <c r="J172" s="33"/>
      <c r="K172" s="33"/>
      <c r="L172" s="36"/>
      <c r="M172" s="199"/>
      <c r="N172" s="200"/>
      <c r="O172" s="68"/>
      <c r="P172" s="68"/>
      <c r="Q172" s="68"/>
      <c r="R172" s="68"/>
      <c r="S172" s="68"/>
      <c r="T172" s="69"/>
      <c r="U172" s="31"/>
      <c r="V172" s="31"/>
      <c r="W172" s="31"/>
      <c r="X172" s="31"/>
      <c r="Y172" s="31"/>
      <c r="Z172" s="31"/>
      <c r="AA172" s="31"/>
      <c r="AB172" s="31"/>
      <c r="AC172" s="31"/>
      <c r="AD172" s="31"/>
      <c r="AE172" s="31"/>
      <c r="AT172" s="14" t="s">
        <v>126</v>
      </c>
      <c r="AU172" s="14" t="s">
        <v>82</v>
      </c>
    </row>
    <row r="173" spans="1:65" s="2" customFormat="1" ht="24.15" customHeight="1">
      <c r="A173" s="31"/>
      <c r="B173" s="32"/>
      <c r="C173" s="183" t="s">
        <v>235</v>
      </c>
      <c r="D173" s="183" t="s">
        <v>119</v>
      </c>
      <c r="E173" s="184" t="s">
        <v>236</v>
      </c>
      <c r="F173" s="185" t="s">
        <v>237</v>
      </c>
      <c r="G173" s="186" t="s">
        <v>223</v>
      </c>
      <c r="H173" s="187">
        <v>12</v>
      </c>
      <c r="I173" s="188"/>
      <c r="J173" s="189">
        <f>ROUND(I173*H173,2)</f>
        <v>0</v>
      </c>
      <c r="K173" s="185" t="s">
        <v>123</v>
      </c>
      <c r="L173" s="36"/>
      <c r="M173" s="190" t="s">
        <v>1</v>
      </c>
      <c r="N173" s="191" t="s">
        <v>37</v>
      </c>
      <c r="O173" s="68"/>
      <c r="P173" s="192">
        <f>O173*H173</f>
        <v>0</v>
      </c>
      <c r="Q173" s="192">
        <v>0</v>
      </c>
      <c r="R173" s="192">
        <f>Q173*H173</f>
        <v>0</v>
      </c>
      <c r="S173" s="192">
        <v>0</v>
      </c>
      <c r="T173" s="193">
        <f>S173*H173</f>
        <v>0</v>
      </c>
      <c r="U173" s="31"/>
      <c r="V173" s="31"/>
      <c r="W173" s="31"/>
      <c r="X173" s="31"/>
      <c r="Y173" s="31"/>
      <c r="Z173" s="31"/>
      <c r="AA173" s="31"/>
      <c r="AB173" s="31"/>
      <c r="AC173" s="31"/>
      <c r="AD173" s="31"/>
      <c r="AE173" s="31"/>
      <c r="AR173" s="194" t="s">
        <v>124</v>
      </c>
      <c r="AT173" s="194" t="s">
        <v>119</v>
      </c>
      <c r="AU173" s="194" t="s">
        <v>82</v>
      </c>
      <c r="AY173" s="14" t="s">
        <v>116</v>
      </c>
      <c r="BE173" s="195">
        <f>IF(N173="základní",J173,0)</f>
        <v>0</v>
      </c>
      <c r="BF173" s="195">
        <f>IF(N173="snížená",J173,0)</f>
        <v>0</v>
      </c>
      <c r="BG173" s="195">
        <f>IF(N173="zákl. přenesená",J173,0)</f>
        <v>0</v>
      </c>
      <c r="BH173" s="195">
        <f>IF(N173="sníž. přenesená",J173,0)</f>
        <v>0</v>
      </c>
      <c r="BI173" s="195">
        <f>IF(N173="nulová",J173,0)</f>
        <v>0</v>
      </c>
      <c r="BJ173" s="14" t="s">
        <v>80</v>
      </c>
      <c r="BK173" s="195">
        <f>ROUND(I173*H173,2)</f>
        <v>0</v>
      </c>
      <c r="BL173" s="14" t="s">
        <v>124</v>
      </c>
      <c r="BM173" s="194" t="s">
        <v>238</v>
      </c>
    </row>
    <row r="174" spans="1:65" s="2" customFormat="1" ht="54">
      <c r="A174" s="31"/>
      <c r="B174" s="32"/>
      <c r="C174" s="33"/>
      <c r="D174" s="196" t="s">
        <v>126</v>
      </c>
      <c r="E174" s="33"/>
      <c r="F174" s="197" t="s">
        <v>239</v>
      </c>
      <c r="G174" s="33"/>
      <c r="H174" s="33"/>
      <c r="I174" s="198"/>
      <c r="J174" s="33"/>
      <c r="K174" s="33"/>
      <c r="L174" s="36"/>
      <c r="M174" s="199"/>
      <c r="N174" s="200"/>
      <c r="O174" s="68"/>
      <c r="P174" s="68"/>
      <c r="Q174" s="68"/>
      <c r="R174" s="68"/>
      <c r="S174" s="68"/>
      <c r="T174" s="69"/>
      <c r="U174" s="31"/>
      <c r="V174" s="31"/>
      <c r="W174" s="31"/>
      <c r="X174" s="31"/>
      <c r="Y174" s="31"/>
      <c r="Z174" s="31"/>
      <c r="AA174" s="31"/>
      <c r="AB174" s="31"/>
      <c r="AC174" s="31"/>
      <c r="AD174" s="31"/>
      <c r="AE174" s="31"/>
      <c r="AT174" s="14" t="s">
        <v>126</v>
      </c>
      <c r="AU174" s="14" t="s">
        <v>82</v>
      </c>
    </row>
    <row r="175" spans="1:65" s="2" customFormat="1" ht="33" customHeight="1">
      <c r="A175" s="31"/>
      <c r="B175" s="32"/>
      <c r="C175" s="183" t="s">
        <v>240</v>
      </c>
      <c r="D175" s="183" t="s">
        <v>119</v>
      </c>
      <c r="E175" s="184" t="s">
        <v>241</v>
      </c>
      <c r="F175" s="185" t="s">
        <v>242</v>
      </c>
      <c r="G175" s="186" t="s">
        <v>223</v>
      </c>
      <c r="H175" s="187">
        <v>12</v>
      </c>
      <c r="I175" s="188"/>
      <c r="J175" s="189">
        <f>ROUND(I175*H175,2)</f>
        <v>0</v>
      </c>
      <c r="K175" s="185" t="s">
        <v>123</v>
      </c>
      <c r="L175" s="36"/>
      <c r="M175" s="190" t="s">
        <v>1</v>
      </c>
      <c r="N175" s="191" t="s">
        <v>37</v>
      </c>
      <c r="O175" s="68"/>
      <c r="P175" s="192">
        <f>O175*H175</f>
        <v>0</v>
      </c>
      <c r="Q175" s="192">
        <v>0</v>
      </c>
      <c r="R175" s="192">
        <f>Q175*H175</f>
        <v>0</v>
      </c>
      <c r="S175" s="192">
        <v>0</v>
      </c>
      <c r="T175" s="193">
        <f>S175*H175</f>
        <v>0</v>
      </c>
      <c r="U175" s="31"/>
      <c r="V175" s="31"/>
      <c r="W175" s="31"/>
      <c r="X175" s="31"/>
      <c r="Y175" s="31"/>
      <c r="Z175" s="31"/>
      <c r="AA175" s="31"/>
      <c r="AB175" s="31"/>
      <c r="AC175" s="31"/>
      <c r="AD175" s="31"/>
      <c r="AE175" s="31"/>
      <c r="AR175" s="194" t="s">
        <v>124</v>
      </c>
      <c r="AT175" s="194" t="s">
        <v>119</v>
      </c>
      <c r="AU175" s="194" t="s">
        <v>82</v>
      </c>
      <c r="AY175" s="14" t="s">
        <v>116</v>
      </c>
      <c r="BE175" s="195">
        <f>IF(N175="základní",J175,0)</f>
        <v>0</v>
      </c>
      <c r="BF175" s="195">
        <f>IF(N175="snížená",J175,0)</f>
        <v>0</v>
      </c>
      <c r="BG175" s="195">
        <f>IF(N175="zákl. přenesená",J175,0)</f>
        <v>0</v>
      </c>
      <c r="BH175" s="195">
        <f>IF(N175="sníž. přenesená",J175,0)</f>
        <v>0</v>
      </c>
      <c r="BI175" s="195">
        <f>IF(N175="nulová",J175,0)</f>
        <v>0</v>
      </c>
      <c r="BJ175" s="14" t="s">
        <v>80</v>
      </c>
      <c r="BK175" s="195">
        <f>ROUND(I175*H175,2)</f>
        <v>0</v>
      </c>
      <c r="BL175" s="14" t="s">
        <v>124</v>
      </c>
      <c r="BM175" s="194" t="s">
        <v>243</v>
      </c>
    </row>
    <row r="176" spans="1:65" s="2" customFormat="1" ht="54">
      <c r="A176" s="31"/>
      <c r="B176" s="32"/>
      <c r="C176" s="33"/>
      <c r="D176" s="196" t="s">
        <v>126</v>
      </c>
      <c r="E176" s="33"/>
      <c r="F176" s="197" t="s">
        <v>244</v>
      </c>
      <c r="G176" s="33"/>
      <c r="H176" s="33"/>
      <c r="I176" s="198"/>
      <c r="J176" s="33"/>
      <c r="K176" s="33"/>
      <c r="L176" s="36"/>
      <c r="M176" s="199"/>
      <c r="N176" s="200"/>
      <c r="O176" s="68"/>
      <c r="P176" s="68"/>
      <c r="Q176" s="68"/>
      <c r="R176" s="68"/>
      <c r="S176" s="68"/>
      <c r="T176" s="69"/>
      <c r="U176" s="31"/>
      <c r="V176" s="31"/>
      <c r="W176" s="31"/>
      <c r="X176" s="31"/>
      <c r="Y176" s="31"/>
      <c r="Z176" s="31"/>
      <c r="AA176" s="31"/>
      <c r="AB176" s="31"/>
      <c r="AC176" s="31"/>
      <c r="AD176" s="31"/>
      <c r="AE176" s="31"/>
      <c r="AT176" s="14" t="s">
        <v>126</v>
      </c>
      <c r="AU176" s="14" t="s">
        <v>82</v>
      </c>
    </row>
    <row r="177" spans="1:65" s="2" customFormat="1" ht="37.75" customHeight="1">
      <c r="A177" s="31"/>
      <c r="B177" s="32"/>
      <c r="C177" s="183" t="s">
        <v>245</v>
      </c>
      <c r="D177" s="183" t="s">
        <v>119</v>
      </c>
      <c r="E177" s="184" t="s">
        <v>246</v>
      </c>
      <c r="F177" s="185" t="s">
        <v>247</v>
      </c>
      <c r="G177" s="186" t="s">
        <v>145</v>
      </c>
      <c r="H177" s="187">
        <v>156</v>
      </c>
      <c r="I177" s="188"/>
      <c r="J177" s="189">
        <f>ROUND(I177*H177,2)</f>
        <v>0</v>
      </c>
      <c r="K177" s="185" t="s">
        <v>123</v>
      </c>
      <c r="L177" s="36"/>
      <c r="M177" s="190" t="s">
        <v>1</v>
      </c>
      <c r="N177" s="191" t="s">
        <v>37</v>
      </c>
      <c r="O177" s="68"/>
      <c r="P177" s="192">
        <f>O177*H177</f>
        <v>0</v>
      </c>
      <c r="Q177" s="192">
        <v>0</v>
      </c>
      <c r="R177" s="192">
        <f>Q177*H177</f>
        <v>0</v>
      </c>
      <c r="S177" s="192">
        <v>0</v>
      </c>
      <c r="T177" s="193">
        <f>S177*H177</f>
        <v>0</v>
      </c>
      <c r="U177" s="31"/>
      <c r="V177" s="31"/>
      <c r="W177" s="31"/>
      <c r="X177" s="31"/>
      <c r="Y177" s="31"/>
      <c r="Z177" s="31"/>
      <c r="AA177" s="31"/>
      <c r="AB177" s="31"/>
      <c r="AC177" s="31"/>
      <c r="AD177" s="31"/>
      <c r="AE177" s="31"/>
      <c r="AR177" s="194" t="s">
        <v>124</v>
      </c>
      <c r="AT177" s="194" t="s">
        <v>119</v>
      </c>
      <c r="AU177" s="194" t="s">
        <v>82</v>
      </c>
      <c r="AY177" s="14" t="s">
        <v>116</v>
      </c>
      <c r="BE177" s="195">
        <f>IF(N177="základní",J177,0)</f>
        <v>0</v>
      </c>
      <c r="BF177" s="195">
        <f>IF(N177="snížená",J177,0)</f>
        <v>0</v>
      </c>
      <c r="BG177" s="195">
        <f>IF(N177="zákl. přenesená",J177,0)</f>
        <v>0</v>
      </c>
      <c r="BH177" s="195">
        <f>IF(N177="sníž. přenesená",J177,0)</f>
        <v>0</v>
      </c>
      <c r="BI177" s="195">
        <f>IF(N177="nulová",J177,0)</f>
        <v>0</v>
      </c>
      <c r="BJ177" s="14" t="s">
        <v>80</v>
      </c>
      <c r="BK177" s="195">
        <f>ROUND(I177*H177,2)</f>
        <v>0</v>
      </c>
      <c r="BL177" s="14" t="s">
        <v>124</v>
      </c>
      <c r="BM177" s="194" t="s">
        <v>248</v>
      </c>
    </row>
    <row r="178" spans="1:65" s="2" customFormat="1" ht="54">
      <c r="A178" s="31"/>
      <c r="B178" s="32"/>
      <c r="C178" s="33"/>
      <c r="D178" s="196" t="s">
        <v>126</v>
      </c>
      <c r="E178" s="33"/>
      <c r="F178" s="197" t="s">
        <v>249</v>
      </c>
      <c r="G178" s="33"/>
      <c r="H178" s="33"/>
      <c r="I178" s="198"/>
      <c r="J178" s="33"/>
      <c r="K178" s="33"/>
      <c r="L178" s="36"/>
      <c r="M178" s="199"/>
      <c r="N178" s="200"/>
      <c r="O178" s="68"/>
      <c r="P178" s="68"/>
      <c r="Q178" s="68"/>
      <c r="R178" s="68"/>
      <c r="S178" s="68"/>
      <c r="T178" s="69"/>
      <c r="U178" s="31"/>
      <c r="V178" s="31"/>
      <c r="W178" s="31"/>
      <c r="X178" s="31"/>
      <c r="Y178" s="31"/>
      <c r="Z178" s="31"/>
      <c r="AA178" s="31"/>
      <c r="AB178" s="31"/>
      <c r="AC178" s="31"/>
      <c r="AD178" s="31"/>
      <c r="AE178" s="31"/>
      <c r="AT178" s="14" t="s">
        <v>126</v>
      </c>
      <c r="AU178" s="14" t="s">
        <v>82</v>
      </c>
    </row>
    <row r="179" spans="1:65" s="2" customFormat="1" ht="18">
      <c r="A179" s="31"/>
      <c r="B179" s="32"/>
      <c r="C179" s="33"/>
      <c r="D179" s="196" t="s">
        <v>158</v>
      </c>
      <c r="E179" s="33"/>
      <c r="F179" s="201" t="s">
        <v>192</v>
      </c>
      <c r="G179" s="33"/>
      <c r="H179" s="33"/>
      <c r="I179" s="198"/>
      <c r="J179" s="33"/>
      <c r="K179" s="33"/>
      <c r="L179" s="36"/>
      <c r="M179" s="199"/>
      <c r="N179" s="200"/>
      <c r="O179" s="68"/>
      <c r="P179" s="68"/>
      <c r="Q179" s="68"/>
      <c r="R179" s="68"/>
      <c r="S179" s="68"/>
      <c r="T179" s="69"/>
      <c r="U179" s="31"/>
      <c r="V179" s="31"/>
      <c r="W179" s="31"/>
      <c r="X179" s="31"/>
      <c r="Y179" s="31"/>
      <c r="Z179" s="31"/>
      <c r="AA179" s="31"/>
      <c r="AB179" s="31"/>
      <c r="AC179" s="31"/>
      <c r="AD179" s="31"/>
      <c r="AE179" s="31"/>
      <c r="AT179" s="14" t="s">
        <v>158</v>
      </c>
      <c r="AU179" s="14" t="s">
        <v>82</v>
      </c>
    </row>
    <row r="180" spans="1:65" s="2" customFormat="1" ht="37.75" customHeight="1">
      <c r="A180" s="31"/>
      <c r="B180" s="32"/>
      <c r="C180" s="183" t="s">
        <v>250</v>
      </c>
      <c r="D180" s="183" t="s">
        <v>119</v>
      </c>
      <c r="E180" s="184" t="s">
        <v>251</v>
      </c>
      <c r="F180" s="185" t="s">
        <v>252</v>
      </c>
      <c r="G180" s="186" t="s">
        <v>145</v>
      </c>
      <c r="H180" s="187">
        <v>156</v>
      </c>
      <c r="I180" s="188"/>
      <c r="J180" s="189">
        <f>ROUND(I180*H180,2)</f>
        <v>0</v>
      </c>
      <c r="K180" s="185" t="s">
        <v>123</v>
      </c>
      <c r="L180" s="36"/>
      <c r="M180" s="190" t="s">
        <v>1</v>
      </c>
      <c r="N180" s="191" t="s">
        <v>37</v>
      </c>
      <c r="O180" s="68"/>
      <c r="P180" s="192">
        <f>O180*H180</f>
        <v>0</v>
      </c>
      <c r="Q180" s="192">
        <v>0</v>
      </c>
      <c r="R180" s="192">
        <f>Q180*H180</f>
        <v>0</v>
      </c>
      <c r="S180" s="192">
        <v>0</v>
      </c>
      <c r="T180" s="193">
        <f>S180*H180</f>
        <v>0</v>
      </c>
      <c r="U180" s="31"/>
      <c r="V180" s="31"/>
      <c r="W180" s="31"/>
      <c r="X180" s="31"/>
      <c r="Y180" s="31"/>
      <c r="Z180" s="31"/>
      <c r="AA180" s="31"/>
      <c r="AB180" s="31"/>
      <c r="AC180" s="31"/>
      <c r="AD180" s="31"/>
      <c r="AE180" s="31"/>
      <c r="AR180" s="194" t="s">
        <v>124</v>
      </c>
      <c r="AT180" s="194" t="s">
        <v>119</v>
      </c>
      <c r="AU180" s="194" t="s">
        <v>82</v>
      </c>
      <c r="AY180" s="14" t="s">
        <v>116</v>
      </c>
      <c r="BE180" s="195">
        <f>IF(N180="základní",J180,0)</f>
        <v>0</v>
      </c>
      <c r="BF180" s="195">
        <f>IF(N180="snížená",J180,0)</f>
        <v>0</v>
      </c>
      <c r="BG180" s="195">
        <f>IF(N180="zákl. přenesená",J180,0)</f>
        <v>0</v>
      </c>
      <c r="BH180" s="195">
        <f>IF(N180="sníž. přenesená",J180,0)</f>
        <v>0</v>
      </c>
      <c r="BI180" s="195">
        <f>IF(N180="nulová",J180,0)</f>
        <v>0</v>
      </c>
      <c r="BJ180" s="14" t="s">
        <v>80</v>
      </c>
      <c r="BK180" s="195">
        <f>ROUND(I180*H180,2)</f>
        <v>0</v>
      </c>
      <c r="BL180" s="14" t="s">
        <v>124</v>
      </c>
      <c r="BM180" s="194" t="s">
        <v>253</v>
      </c>
    </row>
    <row r="181" spans="1:65" s="2" customFormat="1" ht="54">
      <c r="A181" s="31"/>
      <c r="B181" s="32"/>
      <c r="C181" s="33"/>
      <c r="D181" s="196" t="s">
        <v>126</v>
      </c>
      <c r="E181" s="33"/>
      <c r="F181" s="197" t="s">
        <v>254</v>
      </c>
      <c r="G181" s="33"/>
      <c r="H181" s="33"/>
      <c r="I181" s="198"/>
      <c r="J181" s="33"/>
      <c r="K181" s="33"/>
      <c r="L181" s="36"/>
      <c r="M181" s="199"/>
      <c r="N181" s="200"/>
      <c r="O181" s="68"/>
      <c r="P181" s="68"/>
      <c r="Q181" s="68"/>
      <c r="R181" s="68"/>
      <c r="S181" s="68"/>
      <c r="T181" s="69"/>
      <c r="U181" s="31"/>
      <c r="V181" s="31"/>
      <c r="W181" s="31"/>
      <c r="X181" s="31"/>
      <c r="Y181" s="31"/>
      <c r="Z181" s="31"/>
      <c r="AA181" s="31"/>
      <c r="AB181" s="31"/>
      <c r="AC181" s="31"/>
      <c r="AD181" s="31"/>
      <c r="AE181" s="31"/>
      <c r="AT181" s="14" t="s">
        <v>126</v>
      </c>
      <c r="AU181" s="14" t="s">
        <v>82</v>
      </c>
    </row>
    <row r="182" spans="1:65" s="2" customFormat="1" ht="18">
      <c r="A182" s="31"/>
      <c r="B182" s="32"/>
      <c r="C182" s="33"/>
      <c r="D182" s="196" t="s">
        <v>158</v>
      </c>
      <c r="E182" s="33"/>
      <c r="F182" s="201" t="s">
        <v>192</v>
      </c>
      <c r="G182" s="33"/>
      <c r="H182" s="33"/>
      <c r="I182" s="198"/>
      <c r="J182" s="33"/>
      <c r="K182" s="33"/>
      <c r="L182" s="36"/>
      <c r="M182" s="199"/>
      <c r="N182" s="200"/>
      <c r="O182" s="68"/>
      <c r="P182" s="68"/>
      <c r="Q182" s="68"/>
      <c r="R182" s="68"/>
      <c r="S182" s="68"/>
      <c r="T182" s="69"/>
      <c r="U182" s="31"/>
      <c r="V182" s="31"/>
      <c r="W182" s="31"/>
      <c r="X182" s="31"/>
      <c r="Y182" s="31"/>
      <c r="Z182" s="31"/>
      <c r="AA182" s="31"/>
      <c r="AB182" s="31"/>
      <c r="AC182" s="31"/>
      <c r="AD182" s="31"/>
      <c r="AE182" s="31"/>
      <c r="AT182" s="14" t="s">
        <v>158</v>
      </c>
      <c r="AU182" s="14" t="s">
        <v>82</v>
      </c>
    </row>
    <row r="183" spans="1:65" s="2" customFormat="1" ht="37.75" customHeight="1">
      <c r="A183" s="31"/>
      <c r="B183" s="32"/>
      <c r="C183" s="183" t="s">
        <v>255</v>
      </c>
      <c r="D183" s="183" t="s">
        <v>119</v>
      </c>
      <c r="E183" s="184" t="s">
        <v>256</v>
      </c>
      <c r="F183" s="185" t="s">
        <v>257</v>
      </c>
      <c r="G183" s="186" t="s">
        <v>145</v>
      </c>
      <c r="H183" s="187">
        <v>466</v>
      </c>
      <c r="I183" s="188"/>
      <c r="J183" s="189">
        <f>ROUND(I183*H183,2)</f>
        <v>0</v>
      </c>
      <c r="K183" s="185" t="s">
        <v>123</v>
      </c>
      <c r="L183" s="36"/>
      <c r="M183" s="190" t="s">
        <v>1</v>
      </c>
      <c r="N183" s="191" t="s">
        <v>37</v>
      </c>
      <c r="O183" s="68"/>
      <c r="P183" s="192">
        <f>O183*H183</f>
        <v>0</v>
      </c>
      <c r="Q183" s="192">
        <v>0</v>
      </c>
      <c r="R183" s="192">
        <f>Q183*H183</f>
        <v>0</v>
      </c>
      <c r="S183" s="192">
        <v>0</v>
      </c>
      <c r="T183" s="193">
        <f>S183*H183</f>
        <v>0</v>
      </c>
      <c r="U183" s="31"/>
      <c r="V183" s="31"/>
      <c r="W183" s="31"/>
      <c r="X183" s="31"/>
      <c r="Y183" s="31"/>
      <c r="Z183" s="31"/>
      <c r="AA183" s="31"/>
      <c r="AB183" s="31"/>
      <c r="AC183" s="31"/>
      <c r="AD183" s="31"/>
      <c r="AE183" s="31"/>
      <c r="AR183" s="194" t="s">
        <v>124</v>
      </c>
      <c r="AT183" s="194" t="s">
        <v>119</v>
      </c>
      <c r="AU183" s="194" t="s">
        <v>82</v>
      </c>
      <c r="AY183" s="14" t="s">
        <v>116</v>
      </c>
      <c r="BE183" s="195">
        <f>IF(N183="základní",J183,0)</f>
        <v>0</v>
      </c>
      <c r="BF183" s="195">
        <f>IF(N183="snížená",J183,0)</f>
        <v>0</v>
      </c>
      <c r="BG183" s="195">
        <f>IF(N183="zákl. přenesená",J183,0)</f>
        <v>0</v>
      </c>
      <c r="BH183" s="195">
        <f>IF(N183="sníž. přenesená",J183,0)</f>
        <v>0</v>
      </c>
      <c r="BI183" s="195">
        <f>IF(N183="nulová",J183,0)</f>
        <v>0</v>
      </c>
      <c r="BJ183" s="14" t="s">
        <v>80</v>
      </c>
      <c r="BK183" s="195">
        <f>ROUND(I183*H183,2)</f>
        <v>0</v>
      </c>
      <c r="BL183" s="14" t="s">
        <v>124</v>
      </c>
      <c r="BM183" s="194" t="s">
        <v>258</v>
      </c>
    </row>
    <row r="184" spans="1:65" s="2" customFormat="1" ht="54">
      <c r="A184" s="31"/>
      <c r="B184" s="32"/>
      <c r="C184" s="33"/>
      <c r="D184" s="196" t="s">
        <v>126</v>
      </c>
      <c r="E184" s="33"/>
      <c r="F184" s="197" t="s">
        <v>259</v>
      </c>
      <c r="G184" s="33"/>
      <c r="H184" s="33"/>
      <c r="I184" s="198"/>
      <c r="J184" s="33"/>
      <c r="K184" s="33"/>
      <c r="L184" s="36"/>
      <c r="M184" s="199"/>
      <c r="N184" s="200"/>
      <c r="O184" s="68"/>
      <c r="P184" s="68"/>
      <c r="Q184" s="68"/>
      <c r="R184" s="68"/>
      <c r="S184" s="68"/>
      <c r="T184" s="69"/>
      <c r="U184" s="31"/>
      <c r="V184" s="31"/>
      <c r="W184" s="31"/>
      <c r="X184" s="31"/>
      <c r="Y184" s="31"/>
      <c r="Z184" s="31"/>
      <c r="AA184" s="31"/>
      <c r="AB184" s="31"/>
      <c r="AC184" s="31"/>
      <c r="AD184" s="31"/>
      <c r="AE184" s="31"/>
      <c r="AT184" s="14" t="s">
        <v>126</v>
      </c>
      <c r="AU184" s="14" t="s">
        <v>82</v>
      </c>
    </row>
    <row r="185" spans="1:65" s="2" customFormat="1" ht="18">
      <c r="A185" s="31"/>
      <c r="B185" s="32"/>
      <c r="C185" s="33"/>
      <c r="D185" s="196" t="s">
        <v>158</v>
      </c>
      <c r="E185" s="33"/>
      <c r="F185" s="201" t="s">
        <v>192</v>
      </c>
      <c r="G185" s="33"/>
      <c r="H185" s="33"/>
      <c r="I185" s="198"/>
      <c r="J185" s="33"/>
      <c r="K185" s="33"/>
      <c r="L185" s="36"/>
      <c r="M185" s="199"/>
      <c r="N185" s="200"/>
      <c r="O185" s="68"/>
      <c r="P185" s="68"/>
      <c r="Q185" s="68"/>
      <c r="R185" s="68"/>
      <c r="S185" s="68"/>
      <c r="T185" s="69"/>
      <c r="U185" s="31"/>
      <c r="V185" s="31"/>
      <c r="W185" s="31"/>
      <c r="X185" s="31"/>
      <c r="Y185" s="31"/>
      <c r="Z185" s="31"/>
      <c r="AA185" s="31"/>
      <c r="AB185" s="31"/>
      <c r="AC185" s="31"/>
      <c r="AD185" s="31"/>
      <c r="AE185" s="31"/>
      <c r="AT185" s="14" t="s">
        <v>158</v>
      </c>
      <c r="AU185" s="14" t="s">
        <v>82</v>
      </c>
    </row>
    <row r="186" spans="1:65" s="2" customFormat="1" ht="37.75" customHeight="1">
      <c r="A186" s="31"/>
      <c r="B186" s="32"/>
      <c r="C186" s="183" t="s">
        <v>260</v>
      </c>
      <c r="D186" s="183" t="s">
        <v>119</v>
      </c>
      <c r="E186" s="184" t="s">
        <v>261</v>
      </c>
      <c r="F186" s="185" t="s">
        <v>262</v>
      </c>
      <c r="G186" s="186" t="s">
        <v>145</v>
      </c>
      <c r="H186" s="187">
        <v>466</v>
      </c>
      <c r="I186" s="188"/>
      <c r="J186" s="189">
        <f>ROUND(I186*H186,2)</f>
        <v>0</v>
      </c>
      <c r="K186" s="185" t="s">
        <v>123</v>
      </c>
      <c r="L186" s="36"/>
      <c r="M186" s="190" t="s">
        <v>1</v>
      </c>
      <c r="N186" s="191" t="s">
        <v>37</v>
      </c>
      <c r="O186" s="68"/>
      <c r="P186" s="192">
        <f>O186*H186</f>
        <v>0</v>
      </c>
      <c r="Q186" s="192">
        <v>0</v>
      </c>
      <c r="R186" s="192">
        <f>Q186*H186</f>
        <v>0</v>
      </c>
      <c r="S186" s="192">
        <v>0</v>
      </c>
      <c r="T186" s="193">
        <f>S186*H186</f>
        <v>0</v>
      </c>
      <c r="U186" s="31"/>
      <c r="V186" s="31"/>
      <c r="W186" s="31"/>
      <c r="X186" s="31"/>
      <c r="Y186" s="31"/>
      <c r="Z186" s="31"/>
      <c r="AA186" s="31"/>
      <c r="AB186" s="31"/>
      <c r="AC186" s="31"/>
      <c r="AD186" s="31"/>
      <c r="AE186" s="31"/>
      <c r="AR186" s="194" t="s">
        <v>124</v>
      </c>
      <c r="AT186" s="194" t="s">
        <v>119</v>
      </c>
      <c r="AU186" s="194" t="s">
        <v>82</v>
      </c>
      <c r="AY186" s="14" t="s">
        <v>116</v>
      </c>
      <c r="BE186" s="195">
        <f>IF(N186="základní",J186,0)</f>
        <v>0</v>
      </c>
      <c r="BF186" s="195">
        <f>IF(N186="snížená",J186,0)</f>
        <v>0</v>
      </c>
      <c r="BG186" s="195">
        <f>IF(N186="zákl. přenesená",J186,0)</f>
        <v>0</v>
      </c>
      <c r="BH186" s="195">
        <f>IF(N186="sníž. přenesená",J186,0)</f>
        <v>0</v>
      </c>
      <c r="BI186" s="195">
        <f>IF(N186="nulová",J186,0)</f>
        <v>0</v>
      </c>
      <c r="BJ186" s="14" t="s">
        <v>80</v>
      </c>
      <c r="BK186" s="195">
        <f>ROUND(I186*H186,2)</f>
        <v>0</v>
      </c>
      <c r="BL186" s="14" t="s">
        <v>124</v>
      </c>
      <c r="BM186" s="194" t="s">
        <v>263</v>
      </c>
    </row>
    <row r="187" spans="1:65" s="2" customFormat="1" ht="54">
      <c r="A187" s="31"/>
      <c r="B187" s="32"/>
      <c r="C187" s="33"/>
      <c r="D187" s="196" t="s">
        <v>126</v>
      </c>
      <c r="E187" s="33"/>
      <c r="F187" s="197" t="s">
        <v>264</v>
      </c>
      <c r="G187" s="33"/>
      <c r="H187" s="33"/>
      <c r="I187" s="198"/>
      <c r="J187" s="33"/>
      <c r="K187" s="33"/>
      <c r="L187" s="36"/>
      <c r="M187" s="199"/>
      <c r="N187" s="200"/>
      <c r="O187" s="68"/>
      <c r="P187" s="68"/>
      <c r="Q187" s="68"/>
      <c r="R187" s="68"/>
      <c r="S187" s="68"/>
      <c r="T187" s="69"/>
      <c r="U187" s="31"/>
      <c r="V187" s="31"/>
      <c r="W187" s="31"/>
      <c r="X187" s="31"/>
      <c r="Y187" s="31"/>
      <c r="Z187" s="31"/>
      <c r="AA187" s="31"/>
      <c r="AB187" s="31"/>
      <c r="AC187" s="31"/>
      <c r="AD187" s="31"/>
      <c r="AE187" s="31"/>
      <c r="AT187" s="14" t="s">
        <v>126</v>
      </c>
      <c r="AU187" s="14" t="s">
        <v>82</v>
      </c>
    </row>
    <row r="188" spans="1:65" s="2" customFormat="1" ht="18">
      <c r="A188" s="31"/>
      <c r="B188" s="32"/>
      <c r="C188" s="33"/>
      <c r="D188" s="196" t="s">
        <v>158</v>
      </c>
      <c r="E188" s="33"/>
      <c r="F188" s="201" t="s">
        <v>192</v>
      </c>
      <c r="G188" s="33"/>
      <c r="H188" s="33"/>
      <c r="I188" s="198"/>
      <c r="J188" s="33"/>
      <c r="K188" s="33"/>
      <c r="L188" s="36"/>
      <c r="M188" s="199"/>
      <c r="N188" s="200"/>
      <c r="O188" s="68"/>
      <c r="P188" s="68"/>
      <c r="Q188" s="68"/>
      <c r="R188" s="68"/>
      <c r="S188" s="68"/>
      <c r="T188" s="69"/>
      <c r="U188" s="31"/>
      <c r="V188" s="31"/>
      <c r="W188" s="31"/>
      <c r="X188" s="31"/>
      <c r="Y188" s="31"/>
      <c r="Z188" s="31"/>
      <c r="AA188" s="31"/>
      <c r="AB188" s="31"/>
      <c r="AC188" s="31"/>
      <c r="AD188" s="31"/>
      <c r="AE188" s="31"/>
      <c r="AT188" s="14" t="s">
        <v>158</v>
      </c>
      <c r="AU188" s="14" t="s">
        <v>82</v>
      </c>
    </row>
    <row r="189" spans="1:65" s="2" customFormat="1" ht="24.15" customHeight="1">
      <c r="A189" s="31"/>
      <c r="B189" s="32"/>
      <c r="C189" s="183" t="s">
        <v>265</v>
      </c>
      <c r="D189" s="183" t="s">
        <v>119</v>
      </c>
      <c r="E189" s="184" t="s">
        <v>266</v>
      </c>
      <c r="F189" s="185" t="s">
        <v>267</v>
      </c>
      <c r="G189" s="186" t="s">
        <v>145</v>
      </c>
      <c r="H189" s="187">
        <v>235.32</v>
      </c>
      <c r="I189" s="188"/>
      <c r="J189" s="189">
        <f>ROUND(I189*H189,2)</f>
        <v>0</v>
      </c>
      <c r="K189" s="185" t="s">
        <v>123</v>
      </c>
      <c r="L189" s="36"/>
      <c r="M189" s="190" t="s">
        <v>1</v>
      </c>
      <c r="N189" s="191" t="s">
        <v>37</v>
      </c>
      <c r="O189" s="68"/>
      <c r="P189" s="192">
        <f>O189*H189</f>
        <v>0</v>
      </c>
      <c r="Q189" s="192">
        <v>0</v>
      </c>
      <c r="R189" s="192">
        <f>Q189*H189</f>
        <v>0</v>
      </c>
      <c r="S189" s="192">
        <v>0</v>
      </c>
      <c r="T189" s="193">
        <f>S189*H189</f>
        <v>0</v>
      </c>
      <c r="U189" s="31"/>
      <c r="V189" s="31"/>
      <c r="W189" s="31"/>
      <c r="X189" s="31"/>
      <c r="Y189" s="31"/>
      <c r="Z189" s="31"/>
      <c r="AA189" s="31"/>
      <c r="AB189" s="31"/>
      <c r="AC189" s="31"/>
      <c r="AD189" s="31"/>
      <c r="AE189" s="31"/>
      <c r="AR189" s="194" t="s">
        <v>124</v>
      </c>
      <c r="AT189" s="194" t="s">
        <v>119</v>
      </c>
      <c r="AU189" s="194" t="s">
        <v>82</v>
      </c>
      <c r="AY189" s="14" t="s">
        <v>116</v>
      </c>
      <c r="BE189" s="195">
        <f>IF(N189="základní",J189,0)</f>
        <v>0</v>
      </c>
      <c r="BF189" s="195">
        <f>IF(N189="snížená",J189,0)</f>
        <v>0</v>
      </c>
      <c r="BG189" s="195">
        <f>IF(N189="zákl. přenesená",J189,0)</f>
        <v>0</v>
      </c>
      <c r="BH189" s="195">
        <f>IF(N189="sníž. přenesená",J189,0)</f>
        <v>0</v>
      </c>
      <c r="BI189" s="195">
        <f>IF(N189="nulová",J189,0)</f>
        <v>0</v>
      </c>
      <c r="BJ189" s="14" t="s">
        <v>80</v>
      </c>
      <c r="BK189" s="195">
        <f>ROUND(I189*H189,2)</f>
        <v>0</v>
      </c>
      <c r="BL189" s="14" t="s">
        <v>124</v>
      </c>
      <c r="BM189" s="194" t="s">
        <v>268</v>
      </c>
    </row>
    <row r="190" spans="1:65" s="2" customFormat="1" ht="36">
      <c r="A190" s="31"/>
      <c r="B190" s="32"/>
      <c r="C190" s="33"/>
      <c r="D190" s="196" t="s">
        <v>126</v>
      </c>
      <c r="E190" s="33"/>
      <c r="F190" s="197" t="s">
        <v>269</v>
      </c>
      <c r="G190" s="33"/>
      <c r="H190" s="33"/>
      <c r="I190" s="198"/>
      <c r="J190" s="33"/>
      <c r="K190" s="33"/>
      <c r="L190" s="36"/>
      <c r="M190" s="199"/>
      <c r="N190" s="200"/>
      <c r="O190" s="68"/>
      <c r="P190" s="68"/>
      <c r="Q190" s="68"/>
      <c r="R190" s="68"/>
      <c r="S190" s="68"/>
      <c r="T190" s="69"/>
      <c r="U190" s="31"/>
      <c r="V190" s="31"/>
      <c r="W190" s="31"/>
      <c r="X190" s="31"/>
      <c r="Y190" s="31"/>
      <c r="Z190" s="31"/>
      <c r="AA190" s="31"/>
      <c r="AB190" s="31"/>
      <c r="AC190" s="31"/>
      <c r="AD190" s="31"/>
      <c r="AE190" s="31"/>
      <c r="AT190" s="14" t="s">
        <v>126</v>
      </c>
      <c r="AU190" s="14" t="s">
        <v>82</v>
      </c>
    </row>
    <row r="191" spans="1:65" s="2" customFormat="1" ht="18">
      <c r="A191" s="31"/>
      <c r="B191" s="32"/>
      <c r="C191" s="33"/>
      <c r="D191" s="196" t="s">
        <v>158</v>
      </c>
      <c r="E191" s="33"/>
      <c r="F191" s="201" t="s">
        <v>165</v>
      </c>
      <c r="G191" s="33"/>
      <c r="H191" s="33"/>
      <c r="I191" s="198"/>
      <c r="J191" s="33"/>
      <c r="K191" s="33"/>
      <c r="L191" s="36"/>
      <c r="M191" s="199"/>
      <c r="N191" s="200"/>
      <c r="O191" s="68"/>
      <c r="P191" s="68"/>
      <c r="Q191" s="68"/>
      <c r="R191" s="68"/>
      <c r="S191" s="68"/>
      <c r="T191" s="69"/>
      <c r="U191" s="31"/>
      <c r="V191" s="31"/>
      <c r="W191" s="31"/>
      <c r="X191" s="31"/>
      <c r="Y191" s="31"/>
      <c r="Z191" s="31"/>
      <c r="AA191" s="31"/>
      <c r="AB191" s="31"/>
      <c r="AC191" s="31"/>
      <c r="AD191" s="31"/>
      <c r="AE191" s="31"/>
      <c r="AT191" s="14" t="s">
        <v>158</v>
      </c>
      <c r="AU191" s="14" t="s">
        <v>82</v>
      </c>
    </row>
    <row r="192" spans="1:65" s="2" customFormat="1" ht="24.15" customHeight="1">
      <c r="A192" s="31"/>
      <c r="B192" s="32"/>
      <c r="C192" s="183" t="s">
        <v>270</v>
      </c>
      <c r="D192" s="183" t="s">
        <v>119</v>
      </c>
      <c r="E192" s="184" t="s">
        <v>271</v>
      </c>
      <c r="F192" s="185" t="s">
        <v>272</v>
      </c>
      <c r="G192" s="186" t="s">
        <v>145</v>
      </c>
      <c r="H192" s="187">
        <v>235.32</v>
      </c>
      <c r="I192" s="188"/>
      <c r="J192" s="189">
        <f>ROUND(I192*H192,2)</f>
        <v>0</v>
      </c>
      <c r="K192" s="185" t="s">
        <v>123</v>
      </c>
      <c r="L192" s="36"/>
      <c r="M192" s="190" t="s">
        <v>1</v>
      </c>
      <c r="N192" s="191" t="s">
        <v>37</v>
      </c>
      <c r="O192" s="68"/>
      <c r="P192" s="192">
        <f>O192*H192</f>
        <v>0</v>
      </c>
      <c r="Q192" s="192">
        <v>0</v>
      </c>
      <c r="R192" s="192">
        <f>Q192*H192</f>
        <v>0</v>
      </c>
      <c r="S192" s="192">
        <v>0</v>
      </c>
      <c r="T192" s="193">
        <f>S192*H192</f>
        <v>0</v>
      </c>
      <c r="U192" s="31"/>
      <c r="V192" s="31"/>
      <c r="W192" s="31"/>
      <c r="X192" s="31"/>
      <c r="Y192" s="31"/>
      <c r="Z192" s="31"/>
      <c r="AA192" s="31"/>
      <c r="AB192" s="31"/>
      <c r="AC192" s="31"/>
      <c r="AD192" s="31"/>
      <c r="AE192" s="31"/>
      <c r="AR192" s="194" t="s">
        <v>124</v>
      </c>
      <c r="AT192" s="194" t="s">
        <v>119</v>
      </c>
      <c r="AU192" s="194" t="s">
        <v>82</v>
      </c>
      <c r="AY192" s="14" t="s">
        <v>116</v>
      </c>
      <c r="BE192" s="195">
        <f>IF(N192="základní",J192,0)</f>
        <v>0</v>
      </c>
      <c r="BF192" s="195">
        <f>IF(N192="snížená",J192,0)</f>
        <v>0</v>
      </c>
      <c r="BG192" s="195">
        <f>IF(N192="zákl. přenesená",J192,0)</f>
        <v>0</v>
      </c>
      <c r="BH192" s="195">
        <f>IF(N192="sníž. přenesená",J192,0)</f>
        <v>0</v>
      </c>
      <c r="BI192" s="195">
        <f>IF(N192="nulová",J192,0)</f>
        <v>0</v>
      </c>
      <c r="BJ192" s="14" t="s">
        <v>80</v>
      </c>
      <c r="BK192" s="195">
        <f>ROUND(I192*H192,2)</f>
        <v>0</v>
      </c>
      <c r="BL192" s="14" t="s">
        <v>124</v>
      </c>
      <c r="BM192" s="194" t="s">
        <v>273</v>
      </c>
    </row>
    <row r="193" spans="1:65" s="2" customFormat="1" ht="36">
      <c r="A193" s="31"/>
      <c r="B193" s="32"/>
      <c r="C193" s="33"/>
      <c r="D193" s="196" t="s">
        <v>126</v>
      </c>
      <c r="E193" s="33"/>
      <c r="F193" s="197" t="s">
        <v>274</v>
      </c>
      <c r="G193" s="33"/>
      <c r="H193" s="33"/>
      <c r="I193" s="198"/>
      <c r="J193" s="33"/>
      <c r="K193" s="33"/>
      <c r="L193" s="36"/>
      <c r="M193" s="199"/>
      <c r="N193" s="200"/>
      <c r="O193" s="68"/>
      <c r="P193" s="68"/>
      <c r="Q193" s="68"/>
      <c r="R193" s="68"/>
      <c r="S193" s="68"/>
      <c r="T193" s="69"/>
      <c r="U193" s="31"/>
      <c r="V193" s="31"/>
      <c r="W193" s="31"/>
      <c r="X193" s="31"/>
      <c r="Y193" s="31"/>
      <c r="Z193" s="31"/>
      <c r="AA193" s="31"/>
      <c r="AB193" s="31"/>
      <c r="AC193" s="31"/>
      <c r="AD193" s="31"/>
      <c r="AE193" s="31"/>
      <c r="AT193" s="14" t="s">
        <v>126</v>
      </c>
      <c r="AU193" s="14" t="s">
        <v>82</v>
      </c>
    </row>
    <row r="194" spans="1:65" s="2" customFormat="1" ht="18">
      <c r="A194" s="31"/>
      <c r="B194" s="32"/>
      <c r="C194" s="33"/>
      <c r="D194" s="196" t="s">
        <v>158</v>
      </c>
      <c r="E194" s="33"/>
      <c r="F194" s="201" t="s">
        <v>165</v>
      </c>
      <c r="G194" s="33"/>
      <c r="H194" s="33"/>
      <c r="I194" s="198"/>
      <c r="J194" s="33"/>
      <c r="K194" s="33"/>
      <c r="L194" s="36"/>
      <c r="M194" s="199"/>
      <c r="N194" s="200"/>
      <c r="O194" s="68"/>
      <c r="P194" s="68"/>
      <c r="Q194" s="68"/>
      <c r="R194" s="68"/>
      <c r="S194" s="68"/>
      <c r="T194" s="69"/>
      <c r="U194" s="31"/>
      <c r="V194" s="31"/>
      <c r="W194" s="31"/>
      <c r="X194" s="31"/>
      <c r="Y194" s="31"/>
      <c r="Z194" s="31"/>
      <c r="AA194" s="31"/>
      <c r="AB194" s="31"/>
      <c r="AC194" s="31"/>
      <c r="AD194" s="31"/>
      <c r="AE194" s="31"/>
      <c r="AT194" s="14" t="s">
        <v>158</v>
      </c>
      <c r="AU194" s="14" t="s">
        <v>82</v>
      </c>
    </row>
    <row r="195" spans="1:65" s="2" customFormat="1" ht="37.75" customHeight="1">
      <c r="A195" s="31"/>
      <c r="B195" s="32"/>
      <c r="C195" s="183" t="s">
        <v>275</v>
      </c>
      <c r="D195" s="183" t="s">
        <v>119</v>
      </c>
      <c r="E195" s="184" t="s">
        <v>276</v>
      </c>
      <c r="F195" s="185" t="s">
        <v>277</v>
      </c>
      <c r="G195" s="186" t="s">
        <v>169</v>
      </c>
      <c r="H195" s="187">
        <v>1</v>
      </c>
      <c r="I195" s="188"/>
      <c r="J195" s="189">
        <f>ROUND(I195*H195,2)</f>
        <v>0</v>
      </c>
      <c r="K195" s="185" t="s">
        <v>123</v>
      </c>
      <c r="L195" s="36"/>
      <c r="M195" s="190" t="s">
        <v>1</v>
      </c>
      <c r="N195" s="191" t="s">
        <v>37</v>
      </c>
      <c r="O195" s="68"/>
      <c r="P195" s="192">
        <f>O195*H195</f>
        <v>0</v>
      </c>
      <c r="Q195" s="192">
        <v>0</v>
      </c>
      <c r="R195" s="192">
        <f>Q195*H195</f>
        <v>0</v>
      </c>
      <c r="S195" s="192">
        <v>0</v>
      </c>
      <c r="T195" s="193">
        <f>S195*H195</f>
        <v>0</v>
      </c>
      <c r="U195" s="31"/>
      <c r="V195" s="31"/>
      <c r="W195" s="31"/>
      <c r="X195" s="31"/>
      <c r="Y195" s="31"/>
      <c r="Z195" s="31"/>
      <c r="AA195" s="31"/>
      <c r="AB195" s="31"/>
      <c r="AC195" s="31"/>
      <c r="AD195" s="31"/>
      <c r="AE195" s="31"/>
      <c r="AR195" s="194" t="s">
        <v>124</v>
      </c>
      <c r="AT195" s="194" t="s">
        <v>119</v>
      </c>
      <c r="AU195" s="194" t="s">
        <v>82</v>
      </c>
      <c r="AY195" s="14" t="s">
        <v>116</v>
      </c>
      <c r="BE195" s="195">
        <f>IF(N195="základní",J195,0)</f>
        <v>0</v>
      </c>
      <c r="BF195" s="195">
        <f>IF(N195="snížená",J195,0)</f>
        <v>0</v>
      </c>
      <c r="BG195" s="195">
        <f>IF(N195="zákl. přenesená",J195,0)</f>
        <v>0</v>
      </c>
      <c r="BH195" s="195">
        <f>IF(N195="sníž. přenesená",J195,0)</f>
        <v>0</v>
      </c>
      <c r="BI195" s="195">
        <f>IF(N195="nulová",J195,0)</f>
        <v>0</v>
      </c>
      <c r="BJ195" s="14" t="s">
        <v>80</v>
      </c>
      <c r="BK195" s="195">
        <f>ROUND(I195*H195,2)</f>
        <v>0</v>
      </c>
      <c r="BL195" s="14" t="s">
        <v>124</v>
      </c>
      <c r="BM195" s="194" t="s">
        <v>278</v>
      </c>
    </row>
    <row r="196" spans="1:65" s="2" customFormat="1" ht="54">
      <c r="A196" s="31"/>
      <c r="B196" s="32"/>
      <c r="C196" s="33"/>
      <c r="D196" s="196" t="s">
        <v>126</v>
      </c>
      <c r="E196" s="33"/>
      <c r="F196" s="197" t="s">
        <v>279</v>
      </c>
      <c r="G196" s="33"/>
      <c r="H196" s="33"/>
      <c r="I196" s="198"/>
      <c r="J196" s="33"/>
      <c r="K196" s="33"/>
      <c r="L196" s="36"/>
      <c r="M196" s="199"/>
      <c r="N196" s="200"/>
      <c r="O196" s="68"/>
      <c r="P196" s="68"/>
      <c r="Q196" s="68"/>
      <c r="R196" s="68"/>
      <c r="S196" s="68"/>
      <c r="T196" s="69"/>
      <c r="U196" s="31"/>
      <c r="V196" s="31"/>
      <c r="W196" s="31"/>
      <c r="X196" s="31"/>
      <c r="Y196" s="31"/>
      <c r="Z196" s="31"/>
      <c r="AA196" s="31"/>
      <c r="AB196" s="31"/>
      <c r="AC196" s="31"/>
      <c r="AD196" s="31"/>
      <c r="AE196" s="31"/>
      <c r="AT196" s="14" t="s">
        <v>126</v>
      </c>
      <c r="AU196" s="14" t="s">
        <v>82</v>
      </c>
    </row>
    <row r="197" spans="1:65" s="2" customFormat="1" ht="18">
      <c r="A197" s="31"/>
      <c r="B197" s="32"/>
      <c r="C197" s="33"/>
      <c r="D197" s="196" t="s">
        <v>158</v>
      </c>
      <c r="E197" s="33"/>
      <c r="F197" s="201" t="s">
        <v>280</v>
      </c>
      <c r="G197" s="33"/>
      <c r="H197" s="33"/>
      <c r="I197" s="198"/>
      <c r="J197" s="33"/>
      <c r="K197" s="33"/>
      <c r="L197" s="36"/>
      <c r="M197" s="199"/>
      <c r="N197" s="200"/>
      <c r="O197" s="68"/>
      <c r="P197" s="68"/>
      <c r="Q197" s="68"/>
      <c r="R197" s="68"/>
      <c r="S197" s="68"/>
      <c r="T197" s="69"/>
      <c r="U197" s="31"/>
      <c r="V197" s="31"/>
      <c r="W197" s="31"/>
      <c r="X197" s="31"/>
      <c r="Y197" s="31"/>
      <c r="Z197" s="31"/>
      <c r="AA197" s="31"/>
      <c r="AB197" s="31"/>
      <c r="AC197" s="31"/>
      <c r="AD197" s="31"/>
      <c r="AE197" s="31"/>
      <c r="AT197" s="14" t="s">
        <v>158</v>
      </c>
      <c r="AU197" s="14" t="s">
        <v>82</v>
      </c>
    </row>
    <row r="198" spans="1:65" s="2" customFormat="1" ht="16.5" customHeight="1">
      <c r="A198" s="31"/>
      <c r="B198" s="32"/>
      <c r="C198" s="183" t="s">
        <v>281</v>
      </c>
      <c r="D198" s="183" t="s">
        <v>119</v>
      </c>
      <c r="E198" s="184" t="s">
        <v>282</v>
      </c>
      <c r="F198" s="185" t="s">
        <v>283</v>
      </c>
      <c r="G198" s="186" t="s">
        <v>284</v>
      </c>
      <c r="H198" s="187">
        <v>3</v>
      </c>
      <c r="I198" s="188"/>
      <c r="J198" s="189">
        <f>ROUND(I198*H198,2)</f>
        <v>0</v>
      </c>
      <c r="K198" s="185" t="s">
        <v>123</v>
      </c>
      <c r="L198" s="36"/>
      <c r="M198" s="190" t="s">
        <v>1</v>
      </c>
      <c r="N198" s="191" t="s">
        <v>37</v>
      </c>
      <c r="O198" s="68"/>
      <c r="P198" s="192">
        <f>O198*H198</f>
        <v>0</v>
      </c>
      <c r="Q198" s="192">
        <v>0</v>
      </c>
      <c r="R198" s="192">
        <f>Q198*H198</f>
        <v>0</v>
      </c>
      <c r="S198" s="192">
        <v>0</v>
      </c>
      <c r="T198" s="193">
        <f>S198*H198</f>
        <v>0</v>
      </c>
      <c r="U198" s="31"/>
      <c r="V198" s="31"/>
      <c r="W198" s="31"/>
      <c r="X198" s="31"/>
      <c r="Y198" s="31"/>
      <c r="Z198" s="31"/>
      <c r="AA198" s="31"/>
      <c r="AB198" s="31"/>
      <c r="AC198" s="31"/>
      <c r="AD198" s="31"/>
      <c r="AE198" s="31"/>
      <c r="AR198" s="194" t="s">
        <v>124</v>
      </c>
      <c r="AT198" s="194" t="s">
        <v>119</v>
      </c>
      <c r="AU198" s="194" t="s">
        <v>82</v>
      </c>
      <c r="AY198" s="14" t="s">
        <v>116</v>
      </c>
      <c r="BE198" s="195">
        <f>IF(N198="základní",J198,0)</f>
        <v>0</v>
      </c>
      <c r="BF198" s="195">
        <f>IF(N198="snížená",J198,0)</f>
        <v>0</v>
      </c>
      <c r="BG198" s="195">
        <f>IF(N198="zákl. přenesená",J198,0)</f>
        <v>0</v>
      </c>
      <c r="BH198" s="195">
        <f>IF(N198="sníž. přenesená",J198,0)</f>
        <v>0</v>
      </c>
      <c r="BI198" s="195">
        <f>IF(N198="nulová",J198,0)</f>
        <v>0</v>
      </c>
      <c r="BJ198" s="14" t="s">
        <v>80</v>
      </c>
      <c r="BK198" s="195">
        <f>ROUND(I198*H198,2)</f>
        <v>0</v>
      </c>
      <c r="BL198" s="14" t="s">
        <v>124</v>
      </c>
      <c r="BM198" s="194" t="s">
        <v>285</v>
      </c>
    </row>
    <row r="199" spans="1:65" s="2" customFormat="1" ht="27">
      <c r="A199" s="31"/>
      <c r="B199" s="32"/>
      <c r="C199" s="33"/>
      <c r="D199" s="196" t="s">
        <v>126</v>
      </c>
      <c r="E199" s="33"/>
      <c r="F199" s="197" t="s">
        <v>286</v>
      </c>
      <c r="G199" s="33"/>
      <c r="H199" s="33"/>
      <c r="I199" s="198"/>
      <c r="J199" s="33"/>
      <c r="K199" s="33"/>
      <c r="L199" s="36"/>
      <c r="M199" s="199"/>
      <c r="N199" s="200"/>
      <c r="O199" s="68"/>
      <c r="P199" s="68"/>
      <c r="Q199" s="68"/>
      <c r="R199" s="68"/>
      <c r="S199" s="68"/>
      <c r="T199" s="69"/>
      <c r="U199" s="31"/>
      <c r="V199" s="31"/>
      <c r="W199" s="31"/>
      <c r="X199" s="31"/>
      <c r="Y199" s="31"/>
      <c r="Z199" s="31"/>
      <c r="AA199" s="31"/>
      <c r="AB199" s="31"/>
      <c r="AC199" s="31"/>
      <c r="AD199" s="31"/>
      <c r="AE199" s="31"/>
      <c r="AT199" s="14" t="s">
        <v>126</v>
      </c>
      <c r="AU199" s="14" t="s">
        <v>82</v>
      </c>
    </row>
    <row r="200" spans="1:65" s="2" customFormat="1" ht="24.15" customHeight="1">
      <c r="A200" s="31"/>
      <c r="B200" s="32"/>
      <c r="C200" s="183" t="s">
        <v>287</v>
      </c>
      <c r="D200" s="183" t="s">
        <v>119</v>
      </c>
      <c r="E200" s="184" t="s">
        <v>288</v>
      </c>
      <c r="F200" s="185" t="s">
        <v>289</v>
      </c>
      <c r="G200" s="186" t="s">
        <v>169</v>
      </c>
      <c r="H200" s="187">
        <v>14</v>
      </c>
      <c r="I200" s="188"/>
      <c r="J200" s="189">
        <f>ROUND(I200*H200,2)</f>
        <v>0</v>
      </c>
      <c r="K200" s="185" t="s">
        <v>123</v>
      </c>
      <c r="L200" s="36"/>
      <c r="M200" s="190" t="s">
        <v>1</v>
      </c>
      <c r="N200" s="191" t="s">
        <v>37</v>
      </c>
      <c r="O200" s="68"/>
      <c r="P200" s="192">
        <f>O200*H200</f>
        <v>0</v>
      </c>
      <c r="Q200" s="192">
        <v>0</v>
      </c>
      <c r="R200" s="192">
        <f>Q200*H200</f>
        <v>0</v>
      </c>
      <c r="S200" s="192">
        <v>0</v>
      </c>
      <c r="T200" s="193">
        <f>S200*H200</f>
        <v>0</v>
      </c>
      <c r="U200" s="31"/>
      <c r="V200" s="31"/>
      <c r="W200" s="31"/>
      <c r="X200" s="31"/>
      <c r="Y200" s="31"/>
      <c r="Z200" s="31"/>
      <c r="AA200" s="31"/>
      <c r="AB200" s="31"/>
      <c r="AC200" s="31"/>
      <c r="AD200" s="31"/>
      <c r="AE200" s="31"/>
      <c r="AR200" s="194" t="s">
        <v>124</v>
      </c>
      <c r="AT200" s="194" t="s">
        <v>119</v>
      </c>
      <c r="AU200" s="194" t="s">
        <v>82</v>
      </c>
      <c r="AY200" s="14" t="s">
        <v>116</v>
      </c>
      <c r="BE200" s="195">
        <f>IF(N200="základní",J200,0)</f>
        <v>0</v>
      </c>
      <c r="BF200" s="195">
        <f>IF(N200="snížená",J200,0)</f>
        <v>0</v>
      </c>
      <c r="BG200" s="195">
        <f>IF(N200="zákl. přenesená",J200,0)</f>
        <v>0</v>
      </c>
      <c r="BH200" s="195">
        <f>IF(N200="sníž. přenesená",J200,0)</f>
        <v>0</v>
      </c>
      <c r="BI200" s="195">
        <f>IF(N200="nulová",J200,0)</f>
        <v>0</v>
      </c>
      <c r="BJ200" s="14" t="s">
        <v>80</v>
      </c>
      <c r="BK200" s="195">
        <f>ROUND(I200*H200,2)</f>
        <v>0</v>
      </c>
      <c r="BL200" s="14" t="s">
        <v>124</v>
      </c>
      <c r="BM200" s="194" t="s">
        <v>290</v>
      </c>
    </row>
    <row r="201" spans="1:65" s="2" customFormat="1" ht="45">
      <c r="A201" s="31"/>
      <c r="B201" s="32"/>
      <c r="C201" s="33"/>
      <c r="D201" s="196" t="s">
        <v>126</v>
      </c>
      <c r="E201" s="33"/>
      <c r="F201" s="197" t="s">
        <v>291</v>
      </c>
      <c r="G201" s="33"/>
      <c r="H201" s="33"/>
      <c r="I201" s="198"/>
      <c r="J201" s="33"/>
      <c r="K201" s="33"/>
      <c r="L201" s="36"/>
      <c r="M201" s="199"/>
      <c r="N201" s="200"/>
      <c r="O201" s="68"/>
      <c r="P201" s="68"/>
      <c r="Q201" s="68"/>
      <c r="R201" s="68"/>
      <c r="S201" s="68"/>
      <c r="T201" s="69"/>
      <c r="U201" s="31"/>
      <c r="V201" s="31"/>
      <c r="W201" s="31"/>
      <c r="X201" s="31"/>
      <c r="Y201" s="31"/>
      <c r="Z201" s="31"/>
      <c r="AA201" s="31"/>
      <c r="AB201" s="31"/>
      <c r="AC201" s="31"/>
      <c r="AD201" s="31"/>
      <c r="AE201" s="31"/>
      <c r="AT201" s="14" t="s">
        <v>126</v>
      </c>
      <c r="AU201" s="14" t="s">
        <v>82</v>
      </c>
    </row>
    <row r="202" spans="1:65" s="2" customFormat="1" ht="24.15" customHeight="1">
      <c r="A202" s="31"/>
      <c r="B202" s="32"/>
      <c r="C202" s="183" t="s">
        <v>292</v>
      </c>
      <c r="D202" s="183" t="s">
        <v>119</v>
      </c>
      <c r="E202" s="184" t="s">
        <v>293</v>
      </c>
      <c r="F202" s="185" t="s">
        <v>294</v>
      </c>
      <c r="G202" s="186" t="s">
        <v>169</v>
      </c>
      <c r="H202" s="187">
        <v>3</v>
      </c>
      <c r="I202" s="188"/>
      <c r="J202" s="189">
        <f>ROUND(I202*H202,2)</f>
        <v>0</v>
      </c>
      <c r="K202" s="185" t="s">
        <v>123</v>
      </c>
      <c r="L202" s="36"/>
      <c r="M202" s="190" t="s">
        <v>1</v>
      </c>
      <c r="N202" s="191" t="s">
        <v>37</v>
      </c>
      <c r="O202" s="68"/>
      <c r="P202" s="192">
        <f>O202*H202</f>
        <v>0</v>
      </c>
      <c r="Q202" s="192">
        <v>0</v>
      </c>
      <c r="R202" s="192">
        <f>Q202*H202</f>
        <v>0</v>
      </c>
      <c r="S202" s="192">
        <v>0</v>
      </c>
      <c r="T202" s="193">
        <f>S202*H202</f>
        <v>0</v>
      </c>
      <c r="U202" s="31"/>
      <c r="V202" s="31"/>
      <c r="W202" s="31"/>
      <c r="X202" s="31"/>
      <c r="Y202" s="31"/>
      <c r="Z202" s="31"/>
      <c r="AA202" s="31"/>
      <c r="AB202" s="31"/>
      <c r="AC202" s="31"/>
      <c r="AD202" s="31"/>
      <c r="AE202" s="31"/>
      <c r="AR202" s="194" t="s">
        <v>124</v>
      </c>
      <c r="AT202" s="194" t="s">
        <v>119</v>
      </c>
      <c r="AU202" s="194" t="s">
        <v>82</v>
      </c>
      <c r="AY202" s="14" t="s">
        <v>116</v>
      </c>
      <c r="BE202" s="195">
        <f>IF(N202="základní",J202,0)</f>
        <v>0</v>
      </c>
      <c r="BF202" s="195">
        <f>IF(N202="snížená",J202,0)</f>
        <v>0</v>
      </c>
      <c r="BG202" s="195">
        <f>IF(N202="zákl. přenesená",J202,0)</f>
        <v>0</v>
      </c>
      <c r="BH202" s="195">
        <f>IF(N202="sníž. přenesená",J202,0)</f>
        <v>0</v>
      </c>
      <c r="BI202" s="195">
        <f>IF(N202="nulová",J202,0)</f>
        <v>0</v>
      </c>
      <c r="BJ202" s="14" t="s">
        <v>80</v>
      </c>
      <c r="BK202" s="195">
        <f>ROUND(I202*H202,2)</f>
        <v>0</v>
      </c>
      <c r="BL202" s="14" t="s">
        <v>124</v>
      </c>
      <c r="BM202" s="194" t="s">
        <v>295</v>
      </c>
    </row>
    <row r="203" spans="1:65" s="2" customFormat="1" ht="27">
      <c r="A203" s="31"/>
      <c r="B203" s="32"/>
      <c r="C203" s="33"/>
      <c r="D203" s="196" t="s">
        <v>126</v>
      </c>
      <c r="E203" s="33"/>
      <c r="F203" s="197" t="s">
        <v>296</v>
      </c>
      <c r="G203" s="33"/>
      <c r="H203" s="33"/>
      <c r="I203" s="198"/>
      <c r="J203" s="33"/>
      <c r="K203" s="33"/>
      <c r="L203" s="36"/>
      <c r="M203" s="199"/>
      <c r="N203" s="200"/>
      <c r="O203" s="68"/>
      <c r="P203" s="68"/>
      <c r="Q203" s="68"/>
      <c r="R203" s="68"/>
      <c r="S203" s="68"/>
      <c r="T203" s="69"/>
      <c r="U203" s="31"/>
      <c r="V203" s="31"/>
      <c r="W203" s="31"/>
      <c r="X203" s="31"/>
      <c r="Y203" s="31"/>
      <c r="Z203" s="31"/>
      <c r="AA203" s="31"/>
      <c r="AB203" s="31"/>
      <c r="AC203" s="31"/>
      <c r="AD203" s="31"/>
      <c r="AE203" s="31"/>
      <c r="AT203" s="14" t="s">
        <v>126</v>
      </c>
      <c r="AU203" s="14" t="s">
        <v>82</v>
      </c>
    </row>
    <row r="204" spans="1:65" s="2" customFormat="1" ht="18">
      <c r="A204" s="31"/>
      <c r="B204" s="32"/>
      <c r="C204" s="33"/>
      <c r="D204" s="196" t="s">
        <v>158</v>
      </c>
      <c r="E204" s="33"/>
      <c r="F204" s="201" t="s">
        <v>297</v>
      </c>
      <c r="G204" s="33"/>
      <c r="H204" s="33"/>
      <c r="I204" s="198"/>
      <c r="J204" s="33"/>
      <c r="K204" s="33"/>
      <c r="L204" s="36"/>
      <c r="M204" s="199"/>
      <c r="N204" s="200"/>
      <c r="O204" s="68"/>
      <c r="P204" s="68"/>
      <c r="Q204" s="68"/>
      <c r="R204" s="68"/>
      <c r="S204" s="68"/>
      <c r="T204" s="69"/>
      <c r="U204" s="31"/>
      <c r="V204" s="31"/>
      <c r="W204" s="31"/>
      <c r="X204" s="31"/>
      <c r="Y204" s="31"/>
      <c r="Z204" s="31"/>
      <c r="AA204" s="31"/>
      <c r="AB204" s="31"/>
      <c r="AC204" s="31"/>
      <c r="AD204" s="31"/>
      <c r="AE204" s="31"/>
      <c r="AT204" s="14" t="s">
        <v>158</v>
      </c>
      <c r="AU204" s="14" t="s">
        <v>82</v>
      </c>
    </row>
    <row r="205" spans="1:65" s="2" customFormat="1" ht="24.15" customHeight="1">
      <c r="A205" s="31"/>
      <c r="B205" s="32"/>
      <c r="C205" s="183" t="s">
        <v>298</v>
      </c>
      <c r="D205" s="183" t="s">
        <v>119</v>
      </c>
      <c r="E205" s="184" t="s">
        <v>299</v>
      </c>
      <c r="F205" s="185" t="s">
        <v>300</v>
      </c>
      <c r="G205" s="186" t="s">
        <v>169</v>
      </c>
      <c r="H205" s="187">
        <v>3</v>
      </c>
      <c r="I205" s="188"/>
      <c r="J205" s="189">
        <f>ROUND(I205*H205,2)</f>
        <v>0</v>
      </c>
      <c r="K205" s="185" t="s">
        <v>123</v>
      </c>
      <c r="L205" s="36"/>
      <c r="M205" s="190" t="s">
        <v>1</v>
      </c>
      <c r="N205" s="191" t="s">
        <v>37</v>
      </c>
      <c r="O205" s="68"/>
      <c r="P205" s="192">
        <f>O205*H205</f>
        <v>0</v>
      </c>
      <c r="Q205" s="192">
        <v>0</v>
      </c>
      <c r="R205" s="192">
        <f>Q205*H205</f>
        <v>0</v>
      </c>
      <c r="S205" s="192">
        <v>0</v>
      </c>
      <c r="T205" s="193">
        <f>S205*H205</f>
        <v>0</v>
      </c>
      <c r="U205" s="31"/>
      <c r="V205" s="31"/>
      <c r="W205" s="31"/>
      <c r="X205" s="31"/>
      <c r="Y205" s="31"/>
      <c r="Z205" s="31"/>
      <c r="AA205" s="31"/>
      <c r="AB205" s="31"/>
      <c r="AC205" s="31"/>
      <c r="AD205" s="31"/>
      <c r="AE205" s="31"/>
      <c r="AR205" s="194" t="s">
        <v>124</v>
      </c>
      <c r="AT205" s="194" t="s">
        <v>119</v>
      </c>
      <c r="AU205" s="194" t="s">
        <v>82</v>
      </c>
      <c r="AY205" s="14" t="s">
        <v>116</v>
      </c>
      <c r="BE205" s="195">
        <f>IF(N205="základní",J205,0)</f>
        <v>0</v>
      </c>
      <c r="BF205" s="195">
        <f>IF(N205="snížená",J205,0)</f>
        <v>0</v>
      </c>
      <c r="BG205" s="195">
        <f>IF(N205="zákl. přenesená",J205,0)</f>
        <v>0</v>
      </c>
      <c r="BH205" s="195">
        <f>IF(N205="sníž. přenesená",J205,0)</f>
        <v>0</v>
      </c>
      <c r="BI205" s="195">
        <f>IF(N205="nulová",J205,0)</f>
        <v>0</v>
      </c>
      <c r="BJ205" s="14" t="s">
        <v>80</v>
      </c>
      <c r="BK205" s="195">
        <f>ROUND(I205*H205,2)</f>
        <v>0</v>
      </c>
      <c r="BL205" s="14" t="s">
        <v>124</v>
      </c>
      <c r="BM205" s="194" t="s">
        <v>301</v>
      </c>
    </row>
    <row r="206" spans="1:65" s="2" customFormat="1" ht="45">
      <c r="A206" s="31"/>
      <c r="B206" s="32"/>
      <c r="C206" s="33"/>
      <c r="D206" s="196" t="s">
        <v>126</v>
      </c>
      <c r="E206" s="33"/>
      <c r="F206" s="197" t="s">
        <v>302</v>
      </c>
      <c r="G206" s="33"/>
      <c r="H206" s="33"/>
      <c r="I206" s="198"/>
      <c r="J206" s="33"/>
      <c r="K206" s="33"/>
      <c r="L206" s="36"/>
      <c r="M206" s="199"/>
      <c r="N206" s="200"/>
      <c r="O206" s="68"/>
      <c r="P206" s="68"/>
      <c r="Q206" s="68"/>
      <c r="R206" s="68"/>
      <c r="S206" s="68"/>
      <c r="T206" s="69"/>
      <c r="U206" s="31"/>
      <c r="V206" s="31"/>
      <c r="W206" s="31"/>
      <c r="X206" s="31"/>
      <c r="Y206" s="31"/>
      <c r="Z206" s="31"/>
      <c r="AA206" s="31"/>
      <c r="AB206" s="31"/>
      <c r="AC206" s="31"/>
      <c r="AD206" s="31"/>
      <c r="AE206" s="31"/>
      <c r="AT206" s="14" t="s">
        <v>126</v>
      </c>
      <c r="AU206" s="14" t="s">
        <v>82</v>
      </c>
    </row>
    <row r="207" spans="1:65" s="2" customFormat="1" ht="18">
      <c r="A207" s="31"/>
      <c r="B207" s="32"/>
      <c r="C207" s="33"/>
      <c r="D207" s="196" t="s">
        <v>158</v>
      </c>
      <c r="E207" s="33"/>
      <c r="F207" s="201" t="s">
        <v>297</v>
      </c>
      <c r="G207" s="33"/>
      <c r="H207" s="33"/>
      <c r="I207" s="198"/>
      <c r="J207" s="33"/>
      <c r="K207" s="33"/>
      <c r="L207" s="36"/>
      <c r="M207" s="199"/>
      <c r="N207" s="200"/>
      <c r="O207" s="68"/>
      <c r="P207" s="68"/>
      <c r="Q207" s="68"/>
      <c r="R207" s="68"/>
      <c r="S207" s="68"/>
      <c r="T207" s="69"/>
      <c r="U207" s="31"/>
      <c r="V207" s="31"/>
      <c r="W207" s="31"/>
      <c r="X207" s="31"/>
      <c r="Y207" s="31"/>
      <c r="Z207" s="31"/>
      <c r="AA207" s="31"/>
      <c r="AB207" s="31"/>
      <c r="AC207" s="31"/>
      <c r="AD207" s="31"/>
      <c r="AE207" s="31"/>
      <c r="AT207" s="14" t="s">
        <v>158</v>
      </c>
      <c r="AU207" s="14" t="s">
        <v>82</v>
      </c>
    </row>
    <row r="208" spans="1:65" s="2" customFormat="1" ht="24.15" customHeight="1">
      <c r="A208" s="31"/>
      <c r="B208" s="32"/>
      <c r="C208" s="183" t="s">
        <v>303</v>
      </c>
      <c r="D208" s="183" t="s">
        <v>119</v>
      </c>
      <c r="E208" s="184" t="s">
        <v>304</v>
      </c>
      <c r="F208" s="185" t="s">
        <v>305</v>
      </c>
      <c r="G208" s="186" t="s">
        <v>145</v>
      </c>
      <c r="H208" s="187">
        <v>117.66</v>
      </c>
      <c r="I208" s="188"/>
      <c r="J208" s="189">
        <f>ROUND(I208*H208,2)</f>
        <v>0</v>
      </c>
      <c r="K208" s="185" t="s">
        <v>123</v>
      </c>
      <c r="L208" s="36"/>
      <c r="M208" s="190" t="s">
        <v>1</v>
      </c>
      <c r="N208" s="191" t="s">
        <v>37</v>
      </c>
      <c r="O208" s="68"/>
      <c r="P208" s="192">
        <f>O208*H208</f>
        <v>0</v>
      </c>
      <c r="Q208" s="192">
        <v>0</v>
      </c>
      <c r="R208" s="192">
        <f>Q208*H208</f>
        <v>0</v>
      </c>
      <c r="S208" s="192">
        <v>0</v>
      </c>
      <c r="T208" s="193">
        <f>S208*H208</f>
        <v>0</v>
      </c>
      <c r="U208" s="31"/>
      <c r="V208" s="31"/>
      <c r="W208" s="31"/>
      <c r="X208" s="31"/>
      <c r="Y208" s="31"/>
      <c r="Z208" s="31"/>
      <c r="AA208" s="31"/>
      <c r="AB208" s="31"/>
      <c r="AC208" s="31"/>
      <c r="AD208" s="31"/>
      <c r="AE208" s="31"/>
      <c r="AR208" s="194" t="s">
        <v>124</v>
      </c>
      <c r="AT208" s="194" t="s">
        <v>119</v>
      </c>
      <c r="AU208" s="194" t="s">
        <v>82</v>
      </c>
      <c r="AY208" s="14" t="s">
        <v>116</v>
      </c>
      <c r="BE208" s="195">
        <f>IF(N208="základní",J208,0)</f>
        <v>0</v>
      </c>
      <c r="BF208" s="195">
        <f>IF(N208="snížená",J208,0)</f>
        <v>0</v>
      </c>
      <c r="BG208" s="195">
        <f>IF(N208="zákl. přenesená",J208,0)</f>
        <v>0</v>
      </c>
      <c r="BH208" s="195">
        <f>IF(N208="sníž. přenesená",J208,0)</f>
        <v>0</v>
      </c>
      <c r="BI208" s="195">
        <f>IF(N208="nulová",J208,0)</f>
        <v>0</v>
      </c>
      <c r="BJ208" s="14" t="s">
        <v>80</v>
      </c>
      <c r="BK208" s="195">
        <f>ROUND(I208*H208,2)</f>
        <v>0</v>
      </c>
      <c r="BL208" s="14" t="s">
        <v>124</v>
      </c>
      <c r="BM208" s="194" t="s">
        <v>306</v>
      </c>
    </row>
    <row r="209" spans="1:65" s="2" customFormat="1" ht="54">
      <c r="A209" s="31"/>
      <c r="B209" s="32"/>
      <c r="C209" s="33"/>
      <c r="D209" s="196" t="s">
        <v>126</v>
      </c>
      <c r="E209" s="33"/>
      <c r="F209" s="197" t="s">
        <v>307</v>
      </c>
      <c r="G209" s="33"/>
      <c r="H209" s="33"/>
      <c r="I209" s="198"/>
      <c r="J209" s="33"/>
      <c r="K209" s="33"/>
      <c r="L209" s="36"/>
      <c r="M209" s="199"/>
      <c r="N209" s="200"/>
      <c r="O209" s="68"/>
      <c r="P209" s="68"/>
      <c r="Q209" s="68"/>
      <c r="R209" s="68"/>
      <c r="S209" s="68"/>
      <c r="T209" s="69"/>
      <c r="U209" s="31"/>
      <c r="V209" s="31"/>
      <c r="W209" s="31"/>
      <c r="X209" s="31"/>
      <c r="Y209" s="31"/>
      <c r="Z209" s="31"/>
      <c r="AA209" s="31"/>
      <c r="AB209" s="31"/>
      <c r="AC209" s="31"/>
      <c r="AD209" s="31"/>
      <c r="AE209" s="31"/>
      <c r="AT209" s="14" t="s">
        <v>126</v>
      </c>
      <c r="AU209" s="14" t="s">
        <v>82</v>
      </c>
    </row>
    <row r="210" spans="1:65" s="2" customFormat="1" ht="24.15" customHeight="1">
      <c r="A210" s="31"/>
      <c r="B210" s="32"/>
      <c r="C210" s="183" t="s">
        <v>308</v>
      </c>
      <c r="D210" s="183" t="s">
        <v>119</v>
      </c>
      <c r="E210" s="184" t="s">
        <v>309</v>
      </c>
      <c r="F210" s="185" t="s">
        <v>310</v>
      </c>
      <c r="G210" s="186" t="s">
        <v>145</v>
      </c>
      <c r="H210" s="187">
        <v>117.66</v>
      </c>
      <c r="I210" s="188"/>
      <c r="J210" s="189">
        <f>ROUND(I210*H210,2)</f>
        <v>0</v>
      </c>
      <c r="K210" s="185" t="s">
        <v>123</v>
      </c>
      <c r="L210" s="36"/>
      <c r="M210" s="190" t="s">
        <v>1</v>
      </c>
      <c r="N210" s="191" t="s">
        <v>37</v>
      </c>
      <c r="O210" s="68"/>
      <c r="P210" s="192">
        <f>O210*H210</f>
        <v>0</v>
      </c>
      <c r="Q210" s="192">
        <v>0</v>
      </c>
      <c r="R210" s="192">
        <f>Q210*H210</f>
        <v>0</v>
      </c>
      <c r="S210" s="192">
        <v>0</v>
      </c>
      <c r="T210" s="193">
        <f>S210*H210</f>
        <v>0</v>
      </c>
      <c r="U210" s="31"/>
      <c r="V210" s="31"/>
      <c r="W210" s="31"/>
      <c r="X210" s="31"/>
      <c r="Y210" s="31"/>
      <c r="Z210" s="31"/>
      <c r="AA210" s="31"/>
      <c r="AB210" s="31"/>
      <c r="AC210" s="31"/>
      <c r="AD210" s="31"/>
      <c r="AE210" s="31"/>
      <c r="AR210" s="194" t="s">
        <v>124</v>
      </c>
      <c r="AT210" s="194" t="s">
        <v>119</v>
      </c>
      <c r="AU210" s="194" t="s">
        <v>82</v>
      </c>
      <c r="AY210" s="14" t="s">
        <v>116</v>
      </c>
      <c r="BE210" s="195">
        <f>IF(N210="základní",J210,0)</f>
        <v>0</v>
      </c>
      <c r="BF210" s="195">
        <f>IF(N210="snížená",J210,0)</f>
        <v>0</v>
      </c>
      <c r="BG210" s="195">
        <f>IF(N210="zákl. přenesená",J210,0)</f>
        <v>0</v>
      </c>
      <c r="BH210" s="195">
        <f>IF(N210="sníž. přenesená",J210,0)</f>
        <v>0</v>
      </c>
      <c r="BI210" s="195">
        <f>IF(N210="nulová",J210,0)</f>
        <v>0</v>
      </c>
      <c r="BJ210" s="14" t="s">
        <v>80</v>
      </c>
      <c r="BK210" s="195">
        <f>ROUND(I210*H210,2)</f>
        <v>0</v>
      </c>
      <c r="BL210" s="14" t="s">
        <v>124</v>
      </c>
      <c r="BM210" s="194" t="s">
        <v>311</v>
      </c>
    </row>
    <row r="211" spans="1:65" s="2" customFormat="1" ht="36">
      <c r="A211" s="31"/>
      <c r="B211" s="32"/>
      <c r="C211" s="33"/>
      <c r="D211" s="196" t="s">
        <v>126</v>
      </c>
      <c r="E211" s="33"/>
      <c r="F211" s="197" t="s">
        <v>312</v>
      </c>
      <c r="G211" s="33"/>
      <c r="H211" s="33"/>
      <c r="I211" s="198"/>
      <c r="J211" s="33"/>
      <c r="K211" s="33"/>
      <c r="L211" s="36"/>
      <c r="M211" s="199"/>
      <c r="N211" s="200"/>
      <c r="O211" s="68"/>
      <c r="P211" s="68"/>
      <c r="Q211" s="68"/>
      <c r="R211" s="68"/>
      <c r="S211" s="68"/>
      <c r="T211" s="69"/>
      <c r="U211" s="31"/>
      <c r="V211" s="31"/>
      <c r="W211" s="31"/>
      <c r="X211" s="31"/>
      <c r="Y211" s="31"/>
      <c r="Z211" s="31"/>
      <c r="AA211" s="31"/>
      <c r="AB211" s="31"/>
      <c r="AC211" s="31"/>
      <c r="AD211" s="31"/>
      <c r="AE211" s="31"/>
      <c r="AT211" s="14" t="s">
        <v>126</v>
      </c>
      <c r="AU211" s="14" t="s">
        <v>82</v>
      </c>
    </row>
    <row r="212" spans="1:65" s="2" customFormat="1" ht="18">
      <c r="A212" s="31"/>
      <c r="B212" s="32"/>
      <c r="C212" s="33"/>
      <c r="D212" s="196" t="s">
        <v>158</v>
      </c>
      <c r="E212" s="33"/>
      <c r="F212" s="201" t="s">
        <v>165</v>
      </c>
      <c r="G212" s="33"/>
      <c r="H212" s="33"/>
      <c r="I212" s="198"/>
      <c r="J212" s="33"/>
      <c r="K212" s="33"/>
      <c r="L212" s="36"/>
      <c r="M212" s="199"/>
      <c r="N212" s="200"/>
      <c r="O212" s="68"/>
      <c r="P212" s="68"/>
      <c r="Q212" s="68"/>
      <c r="R212" s="68"/>
      <c r="S212" s="68"/>
      <c r="T212" s="69"/>
      <c r="U212" s="31"/>
      <c r="V212" s="31"/>
      <c r="W212" s="31"/>
      <c r="X212" s="31"/>
      <c r="Y212" s="31"/>
      <c r="Z212" s="31"/>
      <c r="AA212" s="31"/>
      <c r="AB212" s="31"/>
      <c r="AC212" s="31"/>
      <c r="AD212" s="31"/>
      <c r="AE212" s="31"/>
      <c r="AT212" s="14" t="s">
        <v>158</v>
      </c>
      <c r="AU212" s="14" t="s">
        <v>82</v>
      </c>
    </row>
    <row r="213" spans="1:65" s="2" customFormat="1" ht="24.15" customHeight="1">
      <c r="A213" s="31"/>
      <c r="B213" s="32"/>
      <c r="C213" s="183" t="s">
        <v>313</v>
      </c>
      <c r="D213" s="183" t="s">
        <v>119</v>
      </c>
      <c r="E213" s="184" t="s">
        <v>314</v>
      </c>
      <c r="F213" s="185" t="s">
        <v>315</v>
      </c>
      <c r="G213" s="186" t="s">
        <v>122</v>
      </c>
      <c r="H213" s="187">
        <v>3</v>
      </c>
      <c r="I213" s="188"/>
      <c r="J213" s="189">
        <f>ROUND(I213*H213,2)</f>
        <v>0</v>
      </c>
      <c r="K213" s="185" t="s">
        <v>123</v>
      </c>
      <c r="L213" s="36"/>
      <c r="M213" s="190" t="s">
        <v>1</v>
      </c>
      <c r="N213" s="191" t="s">
        <v>37</v>
      </c>
      <c r="O213" s="68"/>
      <c r="P213" s="192">
        <f>O213*H213</f>
        <v>0</v>
      </c>
      <c r="Q213" s="192">
        <v>0</v>
      </c>
      <c r="R213" s="192">
        <f>Q213*H213</f>
        <v>0</v>
      </c>
      <c r="S213" s="192">
        <v>0</v>
      </c>
      <c r="T213" s="193">
        <f>S213*H213</f>
        <v>0</v>
      </c>
      <c r="U213" s="31"/>
      <c r="V213" s="31"/>
      <c r="W213" s="31"/>
      <c r="X213" s="31"/>
      <c r="Y213" s="31"/>
      <c r="Z213" s="31"/>
      <c r="AA213" s="31"/>
      <c r="AB213" s="31"/>
      <c r="AC213" s="31"/>
      <c r="AD213" s="31"/>
      <c r="AE213" s="31"/>
      <c r="AR213" s="194" t="s">
        <v>124</v>
      </c>
      <c r="AT213" s="194" t="s">
        <v>119</v>
      </c>
      <c r="AU213" s="194" t="s">
        <v>82</v>
      </c>
      <c r="AY213" s="14" t="s">
        <v>116</v>
      </c>
      <c r="BE213" s="195">
        <f>IF(N213="základní",J213,0)</f>
        <v>0</v>
      </c>
      <c r="BF213" s="195">
        <f>IF(N213="snížená",J213,0)</f>
        <v>0</v>
      </c>
      <c r="BG213" s="195">
        <f>IF(N213="zákl. přenesená",J213,0)</f>
        <v>0</v>
      </c>
      <c r="BH213" s="195">
        <f>IF(N213="sníž. přenesená",J213,0)</f>
        <v>0</v>
      </c>
      <c r="BI213" s="195">
        <f>IF(N213="nulová",J213,0)</f>
        <v>0</v>
      </c>
      <c r="BJ213" s="14" t="s">
        <v>80</v>
      </c>
      <c r="BK213" s="195">
        <f>ROUND(I213*H213,2)</f>
        <v>0</v>
      </c>
      <c r="BL213" s="14" t="s">
        <v>124</v>
      </c>
      <c r="BM213" s="194" t="s">
        <v>316</v>
      </c>
    </row>
    <row r="214" spans="1:65" s="2" customFormat="1" ht="27">
      <c r="A214" s="31"/>
      <c r="B214" s="32"/>
      <c r="C214" s="33"/>
      <c r="D214" s="196" t="s">
        <v>126</v>
      </c>
      <c r="E214" s="33"/>
      <c r="F214" s="197" t="s">
        <v>317</v>
      </c>
      <c r="G214" s="33"/>
      <c r="H214" s="33"/>
      <c r="I214" s="198"/>
      <c r="J214" s="33"/>
      <c r="K214" s="33"/>
      <c r="L214" s="36"/>
      <c r="M214" s="199"/>
      <c r="N214" s="200"/>
      <c r="O214" s="68"/>
      <c r="P214" s="68"/>
      <c r="Q214" s="68"/>
      <c r="R214" s="68"/>
      <c r="S214" s="68"/>
      <c r="T214" s="69"/>
      <c r="U214" s="31"/>
      <c r="V214" s="31"/>
      <c r="W214" s="31"/>
      <c r="X214" s="31"/>
      <c r="Y214" s="31"/>
      <c r="Z214" s="31"/>
      <c r="AA214" s="31"/>
      <c r="AB214" s="31"/>
      <c r="AC214" s="31"/>
      <c r="AD214" s="31"/>
      <c r="AE214" s="31"/>
      <c r="AT214" s="14" t="s">
        <v>126</v>
      </c>
      <c r="AU214" s="14" t="s">
        <v>82</v>
      </c>
    </row>
    <row r="215" spans="1:65" s="2" customFormat="1" ht="24.15" customHeight="1">
      <c r="A215" s="31"/>
      <c r="B215" s="32"/>
      <c r="C215" s="183" t="s">
        <v>318</v>
      </c>
      <c r="D215" s="183" t="s">
        <v>119</v>
      </c>
      <c r="E215" s="184" t="s">
        <v>319</v>
      </c>
      <c r="F215" s="185" t="s">
        <v>320</v>
      </c>
      <c r="G215" s="186" t="s">
        <v>122</v>
      </c>
      <c r="H215" s="187">
        <v>3</v>
      </c>
      <c r="I215" s="188"/>
      <c r="J215" s="189">
        <f>ROUND(I215*H215,2)</f>
        <v>0</v>
      </c>
      <c r="K215" s="185" t="s">
        <v>123</v>
      </c>
      <c r="L215" s="36"/>
      <c r="M215" s="190" t="s">
        <v>1</v>
      </c>
      <c r="N215" s="191" t="s">
        <v>37</v>
      </c>
      <c r="O215" s="68"/>
      <c r="P215" s="192">
        <f>O215*H215</f>
        <v>0</v>
      </c>
      <c r="Q215" s="192">
        <v>0</v>
      </c>
      <c r="R215" s="192">
        <f>Q215*H215</f>
        <v>0</v>
      </c>
      <c r="S215" s="192">
        <v>0</v>
      </c>
      <c r="T215" s="193">
        <f>S215*H215</f>
        <v>0</v>
      </c>
      <c r="U215" s="31"/>
      <c r="V215" s="31"/>
      <c r="W215" s="31"/>
      <c r="X215" s="31"/>
      <c r="Y215" s="31"/>
      <c r="Z215" s="31"/>
      <c r="AA215" s="31"/>
      <c r="AB215" s="31"/>
      <c r="AC215" s="31"/>
      <c r="AD215" s="31"/>
      <c r="AE215" s="31"/>
      <c r="AR215" s="194" t="s">
        <v>124</v>
      </c>
      <c r="AT215" s="194" t="s">
        <v>119</v>
      </c>
      <c r="AU215" s="194" t="s">
        <v>82</v>
      </c>
      <c r="AY215" s="14" t="s">
        <v>116</v>
      </c>
      <c r="BE215" s="195">
        <f>IF(N215="základní",J215,0)</f>
        <v>0</v>
      </c>
      <c r="BF215" s="195">
        <f>IF(N215="snížená",J215,0)</f>
        <v>0</v>
      </c>
      <c r="BG215" s="195">
        <f>IF(N215="zákl. přenesená",J215,0)</f>
        <v>0</v>
      </c>
      <c r="BH215" s="195">
        <f>IF(N215="sníž. přenesená",J215,0)</f>
        <v>0</v>
      </c>
      <c r="BI215" s="195">
        <f>IF(N215="nulová",J215,0)</f>
        <v>0</v>
      </c>
      <c r="BJ215" s="14" t="s">
        <v>80</v>
      </c>
      <c r="BK215" s="195">
        <f>ROUND(I215*H215,2)</f>
        <v>0</v>
      </c>
      <c r="BL215" s="14" t="s">
        <v>124</v>
      </c>
      <c r="BM215" s="194" t="s">
        <v>321</v>
      </c>
    </row>
    <row r="216" spans="1:65" s="2" customFormat="1" ht="27">
      <c r="A216" s="31"/>
      <c r="B216" s="32"/>
      <c r="C216" s="33"/>
      <c r="D216" s="196" t="s">
        <v>126</v>
      </c>
      <c r="E216" s="33"/>
      <c r="F216" s="197" t="s">
        <v>322</v>
      </c>
      <c r="G216" s="33"/>
      <c r="H216" s="33"/>
      <c r="I216" s="198"/>
      <c r="J216" s="33"/>
      <c r="K216" s="33"/>
      <c r="L216" s="36"/>
      <c r="M216" s="199"/>
      <c r="N216" s="200"/>
      <c r="O216" s="68"/>
      <c r="P216" s="68"/>
      <c r="Q216" s="68"/>
      <c r="R216" s="68"/>
      <c r="S216" s="68"/>
      <c r="T216" s="69"/>
      <c r="U216" s="31"/>
      <c r="V216" s="31"/>
      <c r="W216" s="31"/>
      <c r="X216" s="31"/>
      <c r="Y216" s="31"/>
      <c r="Z216" s="31"/>
      <c r="AA216" s="31"/>
      <c r="AB216" s="31"/>
      <c r="AC216" s="31"/>
      <c r="AD216" s="31"/>
      <c r="AE216" s="31"/>
      <c r="AT216" s="14" t="s">
        <v>126</v>
      </c>
      <c r="AU216" s="14" t="s">
        <v>82</v>
      </c>
    </row>
    <row r="217" spans="1:65" s="2" customFormat="1" ht="16.5" customHeight="1">
      <c r="A217" s="31"/>
      <c r="B217" s="32"/>
      <c r="C217" s="202" t="s">
        <v>323</v>
      </c>
      <c r="D217" s="202" t="s">
        <v>324</v>
      </c>
      <c r="E217" s="203" t="s">
        <v>325</v>
      </c>
      <c r="F217" s="204" t="s">
        <v>326</v>
      </c>
      <c r="G217" s="205" t="s">
        <v>145</v>
      </c>
      <c r="H217" s="206">
        <v>1</v>
      </c>
      <c r="I217" s="207"/>
      <c r="J217" s="208">
        <f>ROUND(I217*H217,2)</f>
        <v>0</v>
      </c>
      <c r="K217" s="204" t="s">
        <v>123</v>
      </c>
      <c r="L217" s="209"/>
      <c r="M217" s="210" t="s">
        <v>1</v>
      </c>
      <c r="N217" s="211" t="s">
        <v>37</v>
      </c>
      <c r="O217" s="68"/>
      <c r="P217" s="192">
        <f>O217*H217</f>
        <v>0</v>
      </c>
      <c r="Q217" s="192">
        <v>0</v>
      </c>
      <c r="R217" s="192">
        <f>Q217*H217</f>
        <v>0</v>
      </c>
      <c r="S217" s="192">
        <v>0</v>
      </c>
      <c r="T217" s="193">
        <f>S217*H217</f>
        <v>0</v>
      </c>
      <c r="U217" s="31"/>
      <c r="V217" s="31"/>
      <c r="W217" s="31"/>
      <c r="X217" s="31"/>
      <c r="Y217" s="31"/>
      <c r="Z217" s="31"/>
      <c r="AA217" s="31"/>
      <c r="AB217" s="31"/>
      <c r="AC217" s="31"/>
      <c r="AD217" s="31"/>
      <c r="AE217" s="31"/>
      <c r="AR217" s="194" t="s">
        <v>160</v>
      </c>
      <c r="AT217" s="194" t="s">
        <v>324</v>
      </c>
      <c r="AU217" s="194" t="s">
        <v>82</v>
      </c>
      <c r="AY217" s="14" t="s">
        <v>116</v>
      </c>
      <c r="BE217" s="195">
        <f>IF(N217="základní",J217,0)</f>
        <v>0</v>
      </c>
      <c r="BF217" s="195">
        <f>IF(N217="snížená",J217,0)</f>
        <v>0</v>
      </c>
      <c r="BG217" s="195">
        <f>IF(N217="zákl. přenesená",J217,0)</f>
        <v>0</v>
      </c>
      <c r="BH217" s="195">
        <f>IF(N217="sníž. přenesená",J217,0)</f>
        <v>0</v>
      </c>
      <c r="BI217" s="195">
        <f>IF(N217="nulová",J217,0)</f>
        <v>0</v>
      </c>
      <c r="BJ217" s="14" t="s">
        <v>80</v>
      </c>
      <c r="BK217" s="195">
        <f>ROUND(I217*H217,2)</f>
        <v>0</v>
      </c>
      <c r="BL217" s="14" t="s">
        <v>124</v>
      </c>
      <c r="BM217" s="194" t="s">
        <v>327</v>
      </c>
    </row>
    <row r="218" spans="1:65" s="2" customFormat="1">
      <c r="A218" s="31"/>
      <c r="B218" s="32"/>
      <c r="C218" s="33"/>
      <c r="D218" s="196" t="s">
        <v>126</v>
      </c>
      <c r="E218" s="33"/>
      <c r="F218" s="197" t="s">
        <v>326</v>
      </c>
      <c r="G218" s="33"/>
      <c r="H218" s="33"/>
      <c r="I218" s="198"/>
      <c r="J218" s="33"/>
      <c r="K218" s="33"/>
      <c r="L218" s="36"/>
      <c r="M218" s="199"/>
      <c r="N218" s="200"/>
      <c r="O218" s="68"/>
      <c r="P218" s="68"/>
      <c r="Q218" s="68"/>
      <c r="R218" s="68"/>
      <c r="S218" s="68"/>
      <c r="T218" s="69"/>
      <c r="U218" s="31"/>
      <c r="V218" s="31"/>
      <c r="W218" s="31"/>
      <c r="X218" s="31"/>
      <c r="Y218" s="31"/>
      <c r="Z218" s="31"/>
      <c r="AA218" s="31"/>
      <c r="AB218" s="31"/>
      <c r="AC218" s="31"/>
      <c r="AD218" s="31"/>
      <c r="AE218" s="31"/>
      <c r="AT218" s="14" t="s">
        <v>126</v>
      </c>
      <c r="AU218" s="14" t="s">
        <v>82</v>
      </c>
    </row>
    <row r="219" spans="1:65" s="2" customFormat="1" ht="16.5" customHeight="1">
      <c r="A219" s="31"/>
      <c r="B219" s="32"/>
      <c r="C219" s="202" t="s">
        <v>328</v>
      </c>
      <c r="D219" s="202" t="s">
        <v>324</v>
      </c>
      <c r="E219" s="203" t="s">
        <v>329</v>
      </c>
      <c r="F219" s="204" t="s">
        <v>330</v>
      </c>
      <c r="G219" s="205" t="s">
        <v>169</v>
      </c>
      <c r="H219" s="206">
        <v>2</v>
      </c>
      <c r="I219" s="207"/>
      <c r="J219" s="208">
        <f>ROUND(I219*H219,2)</f>
        <v>0</v>
      </c>
      <c r="K219" s="204" t="s">
        <v>123</v>
      </c>
      <c r="L219" s="209"/>
      <c r="M219" s="210" t="s">
        <v>1</v>
      </c>
      <c r="N219" s="211" t="s">
        <v>37</v>
      </c>
      <c r="O219" s="68"/>
      <c r="P219" s="192">
        <f>O219*H219</f>
        <v>0</v>
      </c>
      <c r="Q219" s="192">
        <v>0</v>
      </c>
      <c r="R219" s="192">
        <f>Q219*H219</f>
        <v>0</v>
      </c>
      <c r="S219" s="192">
        <v>0</v>
      </c>
      <c r="T219" s="193">
        <f>S219*H219</f>
        <v>0</v>
      </c>
      <c r="U219" s="31"/>
      <c r="V219" s="31"/>
      <c r="W219" s="31"/>
      <c r="X219" s="31"/>
      <c r="Y219" s="31"/>
      <c r="Z219" s="31"/>
      <c r="AA219" s="31"/>
      <c r="AB219" s="31"/>
      <c r="AC219" s="31"/>
      <c r="AD219" s="31"/>
      <c r="AE219" s="31"/>
      <c r="AR219" s="194" t="s">
        <v>160</v>
      </c>
      <c r="AT219" s="194" t="s">
        <v>324</v>
      </c>
      <c r="AU219" s="194" t="s">
        <v>82</v>
      </c>
      <c r="AY219" s="14" t="s">
        <v>116</v>
      </c>
      <c r="BE219" s="195">
        <f>IF(N219="základní",J219,0)</f>
        <v>0</v>
      </c>
      <c r="BF219" s="195">
        <f>IF(N219="snížená",J219,0)</f>
        <v>0</v>
      </c>
      <c r="BG219" s="195">
        <f>IF(N219="zákl. přenesená",J219,0)</f>
        <v>0</v>
      </c>
      <c r="BH219" s="195">
        <f>IF(N219="sníž. přenesená",J219,0)</f>
        <v>0</v>
      </c>
      <c r="BI219" s="195">
        <f>IF(N219="nulová",J219,0)</f>
        <v>0</v>
      </c>
      <c r="BJ219" s="14" t="s">
        <v>80</v>
      </c>
      <c r="BK219" s="195">
        <f>ROUND(I219*H219,2)</f>
        <v>0</v>
      </c>
      <c r="BL219" s="14" t="s">
        <v>124</v>
      </c>
      <c r="BM219" s="194" t="s">
        <v>331</v>
      </c>
    </row>
    <row r="220" spans="1:65" s="2" customFormat="1">
      <c r="A220" s="31"/>
      <c r="B220" s="32"/>
      <c r="C220" s="33"/>
      <c r="D220" s="196" t="s">
        <v>126</v>
      </c>
      <c r="E220" s="33"/>
      <c r="F220" s="197" t="s">
        <v>330</v>
      </c>
      <c r="G220" s="33"/>
      <c r="H220" s="33"/>
      <c r="I220" s="198"/>
      <c r="J220" s="33"/>
      <c r="K220" s="33"/>
      <c r="L220" s="36"/>
      <c r="M220" s="199"/>
      <c r="N220" s="200"/>
      <c r="O220" s="68"/>
      <c r="P220" s="68"/>
      <c r="Q220" s="68"/>
      <c r="R220" s="68"/>
      <c r="S220" s="68"/>
      <c r="T220" s="69"/>
      <c r="U220" s="31"/>
      <c r="V220" s="31"/>
      <c r="W220" s="31"/>
      <c r="X220" s="31"/>
      <c r="Y220" s="31"/>
      <c r="Z220" s="31"/>
      <c r="AA220" s="31"/>
      <c r="AB220" s="31"/>
      <c r="AC220" s="31"/>
      <c r="AD220" s="31"/>
      <c r="AE220" s="31"/>
      <c r="AT220" s="14" t="s">
        <v>126</v>
      </c>
      <c r="AU220" s="14" t="s">
        <v>82</v>
      </c>
    </row>
    <row r="221" spans="1:65" s="2" customFormat="1" ht="24.15" customHeight="1">
      <c r="A221" s="31"/>
      <c r="B221" s="32"/>
      <c r="C221" s="183" t="s">
        <v>332</v>
      </c>
      <c r="D221" s="183" t="s">
        <v>119</v>
      </c>
      <c r="E221" s="184" t="s">
        <v>333</v>
      </c>
      <c r="F221" s="185" t="s">
        <v>334</v>
      </c>
      <c r="G221" s="186" t="s">
        <v>122</v>
      </c>
      <c r="H221" s="187">
        <v>1500</v>
      </c>
      <c r="I221" s="188"/>
      <c r="J221" s="189">
        <f>ROUND(I221*H221,2)</f>
        <v>0</v>
      </c>
      <c r="K221" s="185" t="s">
        <v>123</v>
      </c>
      <c r="L221" s="36"/>
      <c r="M221" s="190" t="s">
        <v>1</v>
      </c>
      <c r="N221" s="191" t="s">
        <v>37</v>
      </c>
      <c r="O221" s="68"/>
      <c r="P221" s="192">
        <f>O221*H221</f>
        <v>0</v>
      </c>
      <c r="Q221" s="192">
        <v>0</v>
      </c>
      <c r="R221" s="192">
        <f>Q221*H221</f>
        <v>0</v>
      </c>
      <c r="S221" s="192">
        <v>0</v>
      </c>
      <c r="T221" s="193">
        <f>S221*H221</f>
        <v>0</v>
      </c>
      <c r="U221" s="31"/>
      <c r="V221" s="31"/>
      <c r="W221" s="31"/>
      <c r="X221" s="31"/>
      <c r="Y221" s="31"/>
      <c r="Z221" s="31"/>
      <c r="AA221" s="31"/>
      <c r="AB221" s="31"/>
      <c r="AC221" s="31"/>
      <c r="AD221" s="31"/>
      <c r="AE221" s="31"/>
      <c r="AR221" s="194" t="s">
        <v>124</v>
      </c>
      <c r="AT221" s="194" t="s">
        <v>119</v>
      </c>
      <c r="AU221" s="194" t="s">
        <v>82</v>
      </c>
      <c r="AY221" s="14" t="s">
        <v>116</v>
      </c>
      <c r="BE221" s="195">
        <f>IF(N221="základní",J221,0)</f>
        <v>0</v>
      </c>
      <c r="BF221" s="195">
        <f>IF(N221="snížená",J221,0)</f>
        <v>0</v>
      </c>
      <c r="BG221" s="195">
        <f>IF(N221="zákl. přenesená",J221,0)</f>
        <v>0</v>
      </c>
      <c r="BH221" s="195">
        <f>IF(N221="sníž. přenesená",J221,0)</f>
        <v>0</v>
      </c>
      <c r="BI221" s="195">
        <f>IF(N221="nulová",J221,0)</f>
        <v>0</v>
      </c>
      <c r="BJ221" s="14" t="s">
        <v>80</v>
      </c>
      <c r="BK221" s="195">
        <f>ROUND(I221*H221,2)</f>
        <v>0</v>
      </c>
      <c r="BL221" s="14" t="s">
        <v>124</v>
      </c>
      <c r="BM221" s="194" t="s">
        <v>335</v>
      </c>
    </row>
    <row r="222" spans="1:65" s="2" customFormat="1" ht="27">
      <c r="A222" s="31"/>
      <c r="B222" s="32"/>
      <c r="C222" s="33"/>
      <c r="D222" s="196" t="s">
        <v>126</v>
      </c>
      <c r="E222" s="33"/>
      <c r="F222" s="197" t="s">
        <v>336</v>
      </c>
      <c r="G222" s="33"/>
      <c r="H222" s="33"/>
      <c r="I222" s="198"/>
      <c r="J222" s="33"/>
      <c r="K222" s="33"/>
      <c r="L222" s="36"/>
      <c r="M222" s="199"/>
      <c r="N222" s="200"/>
      <c r="O222" s="68"/>
      <c r="P222" s="68"/>
      <c r="Q222" s="68"/>
      <c r="R222" s="68"/>
      <c r="S222" s="68"/>
      <c r="T222" s="69"/>
      <c r="U222" s="31"/>
      <c r="V222" s="31"/>
      <c r="W222" s="31"/>
      <c r="X222" s="31"/>
      <c r="Y222" s="31"/>
      <c r="Z222" s="31"/>
      <c r="AA222" s="31"/>
      <c r="AB222" s="31"/>
      <c r="AC222" s="31"/>
      <c r="AD222" s="31"/>
      <c r="AE222" s="31"/>
      <c r="AT222" s="14" t="s">
        <v>126</v>
      </c>
      <c r="AU222" s="14" t="s">
        <v>82</v>
      </c>
    </row>
    <row r="223" spans="1:65" s="2" customFormat="1" ht="24.15" customHeight="1">
      <c r="A223" s="31"/>
      <c r="B223" s="32"/>
      <c r="C223" s="183" t="s">
        <v>337</v>
      </c>
      <c r="D223" s="183" t="s">
        <v>119</v>
      </c>
      <c r="E223" s="184" t="s">
        <v>338</v>
      </c>
      <c r="F223" s="185" t="s">
        <v>339</v>
      </c>
      <c r="G223" s="186" t="s">
        <v>340</v>
      </c>
      <c r="H223" s="187">
        <v>134.191</v>
      </c>
      <c r="I223" s="188"/>
      <c r="J223" s="189">
        <f>ROUND(I223*H223,2)</f>
        <v>0</v>
      </c>
      <c r="K223" s="185" t="s">
        <v>123</v>
      </c>
      <c r="L223" s="36"/>
      <c r="M223" s="190" t="s">
        <v>1</v>
      </c>
      <c r="N223" s="191" t="s">
        <v>37</v>
      </c>
      <c r="O223" s="68"/>
      <c r="P223" s="192">
        <f>O223*H223</f>
        <v>0</v>
      </c>
      <c r="Q223" s="192">
        <v>0</v>
      </c>
      <c r="R223" s="192">
        <f>Q223*H223</f>
        <v>0</v>
      </c>
      <c r="S223" s="192">
        <v>0</v>
      </c>
      <c r="T223" s="193">
        <f>S223*H223</f>
        <v>0</v>
      </c>
      <c r="U223" s="31"/>
      <c r="V223" s="31"/>
      <c r="W223" s="31"/>
      <c r="X223" s="31"/>
      <c r="Y223" s="31"/>
      <c r="Z223" s="31"/>
      <c r="AA223" s="31"/>
      <c r="AB223" s="31"/>
      <c r="AC223" s="31"/>
      <c r="AD223" s="31"/>
      <c r="AE223" s="31"/>
      <c r="AR223" s="194" t="s">
        <v>124</v>
      </c>
      <c r="AT223" s="194" t="s">
        <v>119</v>
      </c>
      <c r="AU223" s="194" t="s">
        <v>82</v>
      </c>
      <c r="AY223" s="14" t="s">
        <v>116</v>
      </c>
      <c r="BE223" s="195">
        <f>IF(N223="základní",J223,0)</f>
        <v>0</v>
      </c>
      <c r="BF223" s="195">
        <f>IF(N223="snížená",J223,0)</f>
        <v>0</v>
      </c>
      <c r="BG223" s="195">
        <f>IF(N223="zákl. přenesená",J223,0)</f>
        <v>0</v>
      </c>
      <c r="BH223" s="195">
        <f>IF(N223="sníž. přenesená",J223,0)</f>
        <v>0</v>
      </c>
      <c r="BI223" s="195">
        <f>IF(N223="nulová",J223,0)</f>
        <v>0</v>
      </c>
      <c r="BJ223" s="14" t="s">
        <v>80</v>
      </c>
      <c r="BK223" s="195">
        <f>ROUND(I223*H223,2)</f>
        <v>0</v>
      </c>
      <c r="BL223" s="14" t="s">
        <v>124</v>
      </c>
      <c r="BM223" s="194" t="s">
        <v>341</v>
      </c>
    </row>
    <row r="224" spans="1:65" s="2" customFormat="1" ht="45">
      <c r="A224" s="31"/>
      <c r="B224" s="32"/>
      <c r="C224" s="33"/>
      <c r="D224" s="196" t="s">
        <v>126</v>
      </c>
      <c r="E224" s="33"/>
      <c r="F224" s="197" t="s">
        <v>342</v>
      </c>
      <c r="G224" s="33"/>
      <c r="H224" s="33"/>
      <c r="I224" s="198"/>
      <c r="J224" s="33"/>
      <c r="K224" s="33"/>
      <c r="L224" s="36"/>
      <c r="M224" s="199"/>
      <c r="N224" s="200"/>
      <c r="O224" s="68"/>
      <c r="P224" s="68"/>
      <c r="Q224" s="68"/>
      <c r="R224" s="68"/>
      <c r="S224" s="68"/>
      <c r="T224" s="69"/>
      <c r="U224" s="31"/>
      <c r="V224" s="31"/>
      <c r="W224" s="31"/>
      <c r="X224" s="31"/>
      <c r="Y224" s="31"/>
      <c r="Z224" s="31"/>
      <c r="AA224" s="31"/>
      <c r="AB224" s="31"/>
      <c r="AC224" s="31"/>
      <c r="AD224" s="31"/>
      <c r="AE224" s="31"/>
      <c r="AT224" s="14" t="s">
        <v>126</v>
      </c>
      <c r="AU224" s="14" t="s">
        <v>82</v>
      </c>
    </row>
    <row r="225" spans="1:65" s="2" customFormat="1" ht="16.5" customHeight="1">
      <c r="A225" s="31"/>
      <c r="B225" s="32"/>
      <c r="C225" s="183" t="s">
        <v>343</v>
      </c>
      <c r="D225" s="183" t="s">
        <v>119</v>
      </c>
      <c r="E225" s="184" t="s">
        <v>344</v>
      </c>
      <c r="F225" s="185" t="s">
        <v>345</v>
      </c>
      <c r="G225" s="186" t="s">
        <v>340</v>
      </c>
      <c r="H225" s="187">
        <v>229.202</v>
      </c>
      <c r="I225" s="188"/>
      <c r="J225" s="189">
        <f>ROUND(I225*H225,2)</f>
        <v>0</v>
      </c>
      <c r="K225" s="185" t="s">
        <v>123</v>
      </c>
      <c r="L225" s="36"/>
      <c r="M225" s="190" t="s">
        <v>1</v>
      </c>
      <c r="N225" s="191" t="s">
        <v>37</v>
      </c>
      <c r="O225" s="68"/>
      <c r="P225" s="192">
        <f>O225*H225</f>
        <v>0</v>
      </c>
      <c r="Q225" s="192">
        <v>0</v>
      </c>
      <c r="R225" s="192">
        <f>Q225*H225</f>
        <v>0</v>
      </c>
      <c r="S225" s="192">
        <v>0</v>
      </c>
      <c r="T225" s="193">
        <f>S225*H225</f>
        <v>0</v>
      </c>
      <c r="U225" s="31"/>
      <c r="V225" s="31"/>
      <c r="W225" s="31"/>
      <c r="X225" s="31"/>
      <c r="Y225" s="31"/>
      <c r="Z225" s="31"/>
      <c r="AA225" s="31"/>
      <c r="AB225" s="31"/>
      <c r="AC225" s="31"/>
      <c r="AD225" s="31"/>
      <c r="AE225" s="31"/>
      <c r="AR225" s="194" t="s">
        <v>124</v>
      </c>
      <c r="AT225" s="194" t="s">
        <v>119</v>
      </c>
      <c r="AU225" s="194" t="s">
        <v>82</v>
      </c>
      <c r="AY225" s="14" t="s">
        <v>116</v>
      </c>
      <c r="BE225" s="195">
        <f>IF(N225="základní",J225,0)</f>
        <v>0</v>
      </c>
      <c r="BF225" s="195">
        <f>IF(N225="snížená",J225,0)</f>
        <v>0</v>
      </c>
      <c r="BG225" s="195">
        <f>IF(N225="zákl. přenesená",J225,0)</f>
        <v>0</v>
      </c>
      <c r="BH225" s="195">
        <f>IF(N225="sníž. přenesená",J225,0)</f>
        <v>0</v>
      </c>
      <c r="BI225" s="195">
        <f>IF(N225="nulová",J225,0)</f>
        <v>0</v>
      </c>
      <c r="BJ225" s="14" t="s">
        <v>80</v>
      </c>
      <c r="BK225" s="195">
        <f>ROUND(I225*H225,2)</f>
        <v>0</v>
      </c>
      <c r="BL225" s="14" t="s">
        <v>124</v>
      </c>
      <c r="BM225" s="194" t="s">
        <v>346</v>
      </c>
    </row>
    <row r="226" spans="1:65" s="2" customFormat="1" ht="45">
      <c r="A226" s="31"/>
      <c r="B226" s="32"/>
      <c r="C226" s="33"/>
      <c r="D226" s="196" t="s">
        <v>126</v>
      </c>
      <c r="E226" s="33"/>
      <c r="F226" s="197" t="s">
        <v>347</v>
      </c>
      <c r="G226" s="33"/>
      <c r="H226" s="33"/>
      <c r="I226" s="198"/>
      <c r="J226" s="33"/>
      <c r="K226" s="33"/>
      <c r="L226" s="36"/>
      <c r="M226" s="199"/>
      <c r="N226" s="200"/>
      <c r="O226" s="68"/>
      <c r="P226" s="68"/>
      <c r="Q226" s="68"/>
      <c r="R226" s="68"/>
      <c r="S226" s="68"/>
      <c r="T226" s="69"/>
      <c r="U226" s="31"/>
      <c r="V226" s="31"/>
      <c r="W226" s="31"/>
      <c r="X226" s="31"/>
      <c r="Y226" s="31"/>
      <c r="Z226" s="31"/>
      <c r="AA226" s="31"/>
      <c r="AB226" s="31"/>
      <c r="AC226" s="31"/>
      <c r="AD226" s="31"/>
      <c r="AE226" s="31"/>
      <c r="AT226" s="14" t="s">
        <v>126</v>
      </c>
      <c r="AU226" s="14" t="s">
        <v>82</v>
      </c>
    </row>
    <row r="227" spans="1:65" s="12" customFormat="1" ht="26" customHeight="1">
      <c r="B227" s="167"/>
      <c r="C227" s="168"/>
      <c r="D227" s="169" t="s">
        <v>71</v>
      </c>
      <c r="E227" s="170" t="s">
        <v>348</v>
      </c>
      <c r="F227" s="170" t="s">
        <v>349</v>
      </c>
      <c r="G227" s="168"/>
      <c r="H227" s="168"/>
      <c r="I227" s="171"/>
      <c r="J227" s="172">
        <f>BK227</f>
        <v>0</v>
      </c>
      <c r="K227" s="168"/>
      <c r="L227" s="173"/>
      <c r="M227" s="174"/>
      <c r="N227" s="175"/>
      <c r="O227" s="175"/>
      <c r="P227" s="176">
        <f>SUM(P228:P262)</f>
        <v>0</v>
      </c>
      <c r="Q227" s="175"/>
      <c r="R227" s="176">
        <f>SUM(R228:R262)</f>
        <v>1325.74</v>
      </c>
      <c r="S227" s="175"/>
      <c r="T227" s="177">
        <f>SUM(T228:T262)</f>
        <v>0</v>
      </c>
      <c r="AR227" s="178" t="s">
        <v>124</v>
      </c>
      <c r="AT227" s="179" t="s">
        <v>71</v>
      </c>
      <c r="AU227" s="179" t="s">
        <v>72</v>
      </c>
      <c r="AY227" s="178" t="s">
        <v>116</v>
      </c>
      <c r="BK227" s="180">
        <f>SUM(BK228:BK262)</f>
        <v>0</v>
      </c>
    </row>
    <row r="228" spans="1:65" s="2" customFormat="1" ht="44.25" customHeight="1">
      <c r="A228" s="31"/>
      <c r="B228" s="32"/>
      <c r="C228" s="183" t="s">
        <v>350</v>
      </c>
      <c r="D228" s="183" t="s">
        <v>119</v>
      </c>
      <c r="E228" s="184" t="s">
        <v>351</v>
      </c>
      <c r="F228" s="185" t="s">
        <v>352</v>
      </c>
      <c r="G228" s="186" t="s">
        <v>169</v>
      </c>
      <c r="H228" s="187">
        <v>2</v>
      </c>
      <c r="I228" s="188"/>
      <c r="J228" s="189">
        <f>ROUND(I228*H228,2)</f>
        <v>0</v>
      </c>
      <c r="K228" s="185" t="s">
        <v>123</v>
      </c>
      <c r="L228" s="36"/>
      <c r="M228" s="190" t="s">
        <v>1</v>
      </c>
      <c r="N228" s="191" t="s">
        <v>37</v>
      </c>
      <c r="O228" s="68"/>
      <c r="P228" s="192">
        <f>O228*H228</f>
        <v>0</v>
      </c>
      <c r="Q228" s="192">
        <v>0</v>
      </c>
      <c r="R228" s="192">
        <f>Q228*H228</f>
        <v>0</v>
      </c>
      <c r="S228" s="192">
        <v>0</v>
      </c>
      <c r="T228" s="193">
        <f>S228*H228</f>
        <v>0</v>
      </c>
      <c r="U228" s="31"/>
      <c r="V228" s="31"/>
      <c r="W228" s="31"/>
      <c r="X228" s="31"/>
      <c r="Y228" s="31"/>
      <c r="Z228" s="31"/>
      <c r="AA228" s="31"/>
      <c r="AB228" s="31"/>
      <c r="AC228" s="31"/>
      <c r="AD228" s="31"/>
      <c r="AE228" s="31"/>
      <c r="AR228" s="194" t="s">
        <v>353</v>
      </c>
      <c r="AT228" s="194" t="s">
        <v>119</v>
      </c>
      <c r="AU228" s="194" t="s">
        <v>80</v>
      </c>
      <c r="AY228" s="14" t="s">
        <v>116</v>
      </c>
      <c r="BE228" s="195">
        <f>IF(N228="základní",J228,0)</f>
        <v>0</v>
      </c>
      <c r="BF228" s="195">
        <f>IF(N228="snížená",J228,0)</f>
        <v>0</v>
      </c>
      <c r="BG228" s="195">
        <f>IF(N228="zákl. přenesená",J228,0)</f>
        <v>0</v>
      </c>
      <c r="BH228" s="195">
        <f>IF(N228="sníž. přenesená",J228,0)</f>
        <v>0</v>
      </c>
      <c r="BI228" s="195">
        <f>IF(N228="nulová",J228,0)</f>
        <v>0</v>
      </c>
      <c r="BJ228" s="14" t="s">
        <v>80</v>
      </c>
      <c r="BK228" s="195">
        <f>ROUND(I228*H228,2)</f>
        <v>0</v>
      </c>
      <c r="BL228" s="14" t="s">
        <v>353</v>
      </c>
      <c r="BM228" s="194" t="s">
        <v>354</v>
      </c>
    </row>
    <row r="229" spans="1:65" s="2" customFormat="1" ht="72">
      <c r="A229" s="31"/>
      <c r="B229" s="32"/>
      <c r="C229" s="33"/>
      <c r="D229" s="196" t="s">
        <v>126</v>
      </c>
      <c r="E229" s="33"/>
      <c r="F229" s="197" t="s">
        <v>355</v>
      </c>
      <c r="G229" s="33"/>
      <c r="H229" s="33"/>
      <c r="I229" s="198"/>
      <c r="J229" s="33"/>
      <c r="K229" s="33"/>
      <c r="L229" s="36"/>
      <c r="M229" s="199"/>
      <c r="N229" s="200"/>
      <c r="O229" s="68"/>
      <c r="P229" s="68"/>
      <c r="Q229" s="68"/>
      <c r="R229" s="68"/>
      <c r="S229" s="68"/>
      <c r="T229" s="69"/>
      <c r="U229" s="31"/>
      <c r="V229" s="31"/>
      <c r="W229" s="31"/>
      <c r="X229" s="31"/>
      <c r="Y229" s="31"/>
      <c r="Z229" s="31"/>
      <c r="AA229" s="31"/>
      <c r="AB229" s="31"/>
      <c r="AC229" s="31"/>
      <c r="AD229" s="31"/>
      <c r="AE229" s="31"/>
      <c r="AT229" s="14" t="s">
        <v>126</v>
      </c>
      <c r="AU229" s="14" t="s">
        <v>80</v>
      </c>
    </row>
    <row r="230" spans="1:65" s="2" customFormat="1" ht="37.75" customHeight="1">
      <c r="A230" s="31"/>
      <c r="B230" s="32"/>
      <c r="C230" s="183" t="s">
        <v>356</v>
      </c>
      <c r="D230" s="183" t="s">
        <v>119</v>
      </c>
      <c r="E230" s="184" t="s">
        <v>357</v>
      </c>
      <c r="F230" s="185" t="s">
        <v>358</v>
      </c>
      <c r="G230" s="186" t="s">
        <v>169</v>
      </c>
      <c r="H230" s="187">
        <v>2</v>
      </c>
      <c r="I230" s="188"/>
      <c r="J230" s="189">
        <f>ROUND(I230*H230,2)</f>
        <v>0</v>
      </c>
      <c r="K230" s="185" t="s">
        <v>123</v>
      </c>
      <c r="L230" s="36"/>
      <c r="M230" s="190" t="s">
        <v>1</v>
      </c>
      <c r="N230" s="191" t="s">
        <v>37</v>
      </c>
      <c r="O230" s="68"/>
      <c r="P230" s="192">
        <f>O230*H230</f>
        <v>0</v>
      </c>
      <c r="Q230" s="192">
        <v>0</v>
      </c>
      <c r="R230" s="192">
        <f>Q230*H230</f>
        <v>0</v>
      </c>
      <c r="S230" s="192">
        <v>0</v>
      </c>
      <c r="T230" s="193">
        <f>S230*H230</f>
        <v>0</v>
      </c>
      <c r="U230" s="31"/>
      <c r="V230" s="31"/>
      <c r="W230" s="31"/>
      <c r="X230" s="31"/>
      <c r="Y230" s="31"/>
      <c r="Z230" s="31"/>
      <c r="AA230" s="31"/>
      <c r="AB230" s="31"/>
      <c r="AC230" s="31"/>
      <c r="AD230" s="31"/>
      <c r="AE230" s="31"/>
      <c r="AR230" s="194" t="s">
        <v>353</v>
      </c>
      <c r="AT230" s="194" t="s">
        <v>119</v>
      </c>
      <c r="AU230" s="194" t="s">
        <v>80</v>
      </c>
      <c r="AY230" s="14" t="s">
        <v>116</v>
      </c>
      <c r="BE230" s="195">
        <f>IF(N230="základní",J230,0)</f>
        <v>0</v>
      </c>
      <c r="BF230" s="195">
        <f>IF(N230="snížená",J230,0)</f>
        <v>0</v>
      </c>
      <c r="BG230" s="195">
        <f>IF(N230="zákl. přenesená",J230,0)</f>
        <v>0</v>
      </c>
      <c r="BH230" s="195">
        <f>IF(N230="sníž. přenesená",J230,0)</f>
        <v>0</v>
      </c>
      <c r="BI230" s="195">
        <f>IF(N230="nulová",J230,0)</f>
        <v>0</v>
      </c>
      <c r="BJ230" s="14" t="s">
        <v>80</v>
      </c>
      <c r="BK230" s="195">
        <f>ROUND(I230*H230,2)</f>
        <v>0</v>
      </c>
      <c r="BL230" s="14" t="s">
        <v>353</v>
      </c>
      <c r="BM230" s="194" t="s">
        <v>359</v>
      </c>
    </row>
    <row r="231" spans="1:65" s="2" customFormat="1" ht="36">
      <c r="A231" s="31"/>
      <c r="B231" s="32"/>
      <c r="C231" s="33"/>
      <c r="D231" s="196" t="s">
        <v>126</v>
      </c>
      <c r="E231" s="33"/>
      <c r="F231" s="197" t="s">
        <v>360</v>
      </c>
      <c r="G231" s="33"/>
      <c r="H231" s="33"/>
      <c r="I231" s="198"/>
      <c r="J231" s="33"/>
      <c r="K231" s="33"/>
      <c r="L231" s="36"/>
      <c r="M231" s="199"/>
      <c r="N231" s="200"/>
      <c r="O231" s="68"/>
      <c r="P231" s="68"/>
      <c r="Q231" s="68"/>
      <c r="R231" s="68"/>
      <c r="S231" s="68"/>
      <c r="T231" s="69"/>
      <c r="U231" s="31"/>
      <c r="V231" s="31"/>
      <c r="W231" s="31"/>
      <c r="X231" s="31"/>
      <c r="Y231" s="31"/>
      <c r="Z231" s="31"/>
      <c r="AA231" s="31"/>
      <c r="AB231" s="31"/>
      <c r="AC231" s="31"/>
      <c r="AD231" s="31"/>
      <c r="AE231" s="31"/>
      <c r="AT231" s="14" t="s">
        <v>126</v>
      </c>
      <c r="AU231" s="14" t="s">
        <v>80</v>
      </c>
    </row>
    <row r="232" spans="1:65" s="2" customFormat="1" ht="24.15" customHeight="1">
      <c r="A232" s="31"/>
      <c r="B232" s="32"/>
      <c r="C232" s="183" t="s">
        <v>361</v>
      </c>
      <c r="D232" s="183" t="s">
        <v>119</v>
      </c>
      <c r="E232" s="184" t="s">
        <v>362</v>
      </c>
      <c r="F232" s="185" t="s">
        <v>363</v>
      </c>
      <c r="G232" s="186" t="s">
        <v>169</v>
      </c>
      <c r="H232" s="187">
        <v>12</v>
      </c>
      <c r="I232" s="188"/>
      <c r="J232" s="189">
        <f>ROUND(I232*H232,2)</f>
        <v>0</v>
      </c>
      <c r="K232" s="185" t="s">
        <v>123</v>
      </c>
      <c r="L232" s="36"/>
      <c r="M232" s="190" t="s">
        <v>1</v>
      </c>
      <c r="N232" s="191" t="s">
        <v>37</v>
      </c>
      <c r="O232" s="68"/>
      <c r="P232" s="192">
        <f>O232*H232</f>
        <v>0</v>
      </c>
      <c r="Q232" s="192">
        <v>0</v>
      </c>
      <c r="R232" s="192">
        <f>Q232*H232</f>
        <v>0</v>
      </c>
      <c r="S232" s="192">
        <v>0</v>
      </c>
      <c r="T232" s="193">
        <f>S232*H232</f>
        <v>0</v>
      </c>
      <c r="U232" s="31"/>
      <c r="V232" s="31"/>
      <c r="W232" s="31"/>
      <c r="X232" s="31"/>
      <c r="Y232" s="31"/>
      <c r="Z232" s="31"/>
      <c r="AA232" s="31"/>
      <c r="AB232" s="31"/>
      <c r="AC232" s="31"/>
      <c r="AD232" s="31"/>
      <c r="AE232" s="31"/>
      <c r="AR232" s="194" t="s">
        <v>124</v>
      </c>
      <c r="AT232" s="194" t="s">
        <v>119</v>
      </c>
      <c r="AU232" s="194" t="s">
        <v>80</v>
      </c>
      <c r="AY232" s="14" t="s">
        <v>116</v>
      </c>
      <c r="BE232" s="195">
        <f>IF(N232="základní",J232,0)</f>
        <v>0</v>
      </c>
      <c r="BF232" s="195">
        <f>IF(N232="snížená",J232,0)</f>
        <v>0</v>
      </c>
      <c r="BG232" s="195">
        <f>IF(N232="zákl. přenesená",J232,0)</f>
        <v>0</v>
      </c>
      <c r="BH232" s="195">
        <f>IF(N232="sníž. přenesená",J232,0)</f>
        <v>0</v>
      </c>
      <c r="BI232" s="195">
        <f>IF(N232="nulová",J232,0)</f>
        <v>0</v>
      </c>
      <c r="BJ232" s="14" t="s">
        <v>80</v>
      </c>
      <c r="BK232" s="195">
        <f>ROUND(I232*H232,2)</f>
        <v>0</v>
      </c>
      <c r="BL232" s="14" t="s">
        <v>124</v>
      </c>
      <c r="BM232" s="194" t="s">
        <v>364</v>
      </c>
    </row>
    <row r="233" spans="1:65" s="2" customFormat="1" ht="18">
      <c r="A233" s="31"/>
      <c r="B233" s="32"/>
      <c r="C233" s="33"/>
      <c r="D233" s="196" t="s">
        <v>126</v>
      </c>
      <c r="E233" s="33"/>
      <c r="F233" s="197" t="s">
        <v>363</v>
      </c>
      <c r="G233" s="33"/>
      <c r="H233" s="33"/>
      <c r="I233" s="198"/>
      <c r="J233" s="33"/>
      <c r="K233" s="33"/>
      <c r="L233" s="36"/>
      <c r="M233" s="199"/>
      <c r="N233" s="200"/>
      <c r="O233" s="68"/>
      <c r="P233" s="68"/>
      <c r="Q233" s="68"/>
      <c r="R233" s="68"/>
      <c r="S233" s="68"/>
      <c r="T233" s="69"/>
      <c r="U233" s="31"/>
      <c r="V233" s="31"/>
      <c r="W233" s="31"/>
      <c r="X233" s="31"/>
      <c r="Y233" s="31"/>
      <c r="Z233" s="31"/>
      <c r="AA233" s="31"/>
      <c r="AB233" s="31"/>
      <c r="AC233" s="31"/>
      <c r="AD233" s="31"/>
      <c r="AE233" s="31"/>
      <c r="AT233" s="14" t="s">
        <v>126</v>
      </c>
      <c r="AU233" s="14" t="s">
        <v>80</v>
      </c>
    </row>
    <row r="234" spans="1:65" s="2" customFormat="1" ht="37.75" customHeight="1">
      <c r="A234" s="31"/>
      <c r="B234" s="32"/>
      <c r="C234" s="183" t="s">
        <v>365</v>
      </c>
      <c r="D234" s="183" t="s">
        <v>119</v>
      </c>
      <c r="E234" s="184" t="s">
        <v>366</v>
      </c>
      <c r="F234" s="185" t="s">
        <v>367</v>
      </c>
      <c r="G234" s="186" t="s">
        <v>169</v>
      </c>
      <c r="H234" s="187">
        <v>12</v>
      </c>
      <c r="I234" s="188"/>
      <c r="J234" s="189">
        <f>ROUND(I234*H234,2)</f>
        <v>0</v>
      </c>
      <c r="K234" s="185" t="s">
        <v>123</v>
      </c>
      <c r="L234" s="36"/>
      <c r="M234" s="190" t="s">
        <v>1</v>
      </c>
      <c r="N234" s="191" t="s">
        <v>37</v>
      </c>
      <c r="O234" s="68"/>
      <c r="P234" s="192">
        <f>O234*H234</f>
        <v>0</v>
      </c>
      <c r="Q234" s="192">
        <v>0</v>
      </c>
      <c r="R234" s="192">
        <f>Q234*H234</f>
        <v>0</v>
      </c>
      <c r="S234" s="192">
        <v>0</v>
      </c>
      <c r="T234" s="193">
        <f>S234*H234</f>
        <v>0</v>
      </c>
      <c r="U234" s="31"/>
      <c r="V234" s="31"/>
      <c r="W234" s="31"/>
      <c r="X234" s="31"/>
      <c r="Y234" s="31"/>
      <c r="Z234" s="31"/>
      <c r="AA234" s="31"/>
      <c r="AB234" s="31"/>
      <c r="AC234" s="31"/>
      <c r="AD234" s="31"/>
      <c r="AE234" s="31"/>
      <c r="AR234" s="194" t="s">
        <v>353</v>
      </c>
      <c r="AT234" s="194" t="s">
        <v>119</v>
      </c>
      <c r="AU234" s="194" t="s">
        <v>80</v>
      </c>
      <c r="AY234" s="14" t="s">
        <v>116</v>
      </c>
      <c r="BE234" s="195">
        <f>IF(N234="základní",J234,0)</f>
        <v>0</v>
      </c>
      <c r="BF234" s="195">
        <f>IF(N234="snížená",J234,0)</f>
        <v>0</v>
      </c>
      <c r="BG234" s="195">
        <f>IF(N234="zákl. přenesená",J234,0)</f>
        <v>0</v>
      </c>
      <c r="BH234" s="195">
        <f>IF(N234="sníž. přenesená",J234,0)</f>
        <v>0</v>
      </c>
      <c r="BI234" s="195">
        <f>IF(N234="nulová",J234,0)</f>
        <v>0</v>
      </c>
      <c r="BJ234" s="14" t="s">
        <v>80</v>
      </c>
      <c r="BK234" s="195">
        <f>ROUND(I234*H234,2)</f>
        <v>0</v>
      </c>
      <c r="BL234" s="14" t="s">
        <v>353</v>
      </c>
      <c r="BM234" s="194" t="s">
        <v>368</v>
      </c>
    </row>
    <row r="235" spans="1:65" s="2" customFormat="1" ht="36">
      <c r="A235" s="31"/>
      <c r="B235" s="32"/>
      <c r="C235" s="33"/>
      <c r="D235" s="196" t="s">
        <v>126</v>
      </c>
      <c r="E235" s="33"/>
      <c r="F235" s="197" t="s">
        <v>369</v>
      </c>
      <c r="G235" s="33"/>
      <c r="H235" s="33"/>
      <c r="I235" s="198"/>
      <c r="J235" s="33"/>
      <c r="K235" s="33"/>
      <c r="L235" s="36"/>
      <c r="M235" s="199"/>
      <c r="N235" s="200"/>
      <c r="O235" s="68"/>
      <c r="P235" s="68"/>
      <c r="Q235" s="68"/>
      <c r="R235" s="68"/>
      <c r="S235" s="68"/>
      <c r="T235" s="69"/>
      <c r="U235" s="31"/>
      <c r="V235" s="31"/>
      <c r="W235" s="31"/>
      <c r="X235" s="31"/>
      <c r="Y235" s="31"/>
      <c r="Z235" s="31"/>
      <c r="AA235" s="31"/>
      <c r="AB235" s="31"/>
      <c r="AC235" s="31"/>
      <c r="AD235" s="31"/>
      <c r="AE235" s="31"/>
      <c r="AT235" s="14" t="s">
        <v>126</v>
      </c>
      <c r="AU235" s="14" t="s">
        <v>80</v>
      </c>
    </row>
    <row r="236" spans="1:65" s="2" customFormat="1" ht="55.5" customHeight="1">
      <c r="A236" s="31"/>
      <c r="B236" s="32"/>
      <c r="C236" s="183" t="s">
        <v>370</v>
      </c>
      <c r="D236" s="183" t="s">
        <v>119</v>
      </c>
      <c r="E236" s="184" t="s">
        <v>371</v>
      </c>
      <c r="F236" s="185" t="s">
        <v>372</v>
      </c>
      <c r="G236" s="186" t="s">
        <v>340</v>
      </c>
      <c r="H236" s="187">
        <v>363.39299999999997</v>
      </c>
      <c r="I236" s="188"/>
      <c r="J236" s="189">
        <f>ROUND(I236*H236,2)</f>
        <v>0</v>
      </c>
      <c r="K236" s="185" t="s">
        <v>123</v>
      </c>
      <c r="L236" s="36"/>
      <c r="M236" s="190" t="s">
        <v>1</v>
      </c>
      <c r="N236" s="191" t="s">
        <v>37</v>
      </c>
      <c r="O236" s="68"/>
      <c r="P236" s="192">
        <f>O236*H236</f>
        <v>0</v>
      </c>
      <c r="Q236" s="192">
        <v>0</v>
      </c>
      <c r="R236" s="192">
        <f>Q236*H236</f>
        <v>0</v>
      </c>
      <c r="S236" s="192">
        <v>0</v>
      </c>
      <c r="T236" s="193">
        <f>S236*H236</f>
        <v>0</v>
      </c>
      <c r="U236" s="31"/>
      <c r="V236" s="31"/>
      <c r="W236" s="31"/>
      <c r="X236" s="31"/>
      <c r="Y236" s="31"/>
      <c r="Z236" s="31"/>
      <c r="AA236" s="31"/>
      <c r="AB236" s="31"/>
      <c r="AC236" s="31"/>
      <c r="AD236" s="31"/>
      <c r="AE236" s="31"/>
      <c r="AR236" s="194" t="s">
        <v>353</v>
      </c>
      <c r="AT236" s="194" t="s">
        <v>119</v>
      </c>
      <c r="AU236" s="194" t="s">
        <v>80</v>
      </c>
      <c r="AY236" s="14" t="s">
        <v>116</v>
      </c>
      <c r="BE236" s="195">
        <f>IF(N236="základní",J236,0)</f>
        <v>0</v>
      </c>
      <c r="BF236" s="195">
        <f>IF(N236="snížená",J236,0)</f>
        <v>0</v>
      </c>
      <c r="BG236" s="195">
        <f>IF(N236="zákl. přenesená",J236,0)</f>
        <v>0</v>
      </c>
      <c r="BH236" s="195">
        <f>IF(N236="sníž. přenesená",J236,0)</f>
        <v>0</v>
      </c>
      <c r="BI236" s="195">
        <f>IF(N236="nulová",J236,0)</f>
        <v>0</v>
      </c>
      <c r="BJ236" s="14" t="s">
        <v>80</v>
      </c>
      <c r="BK236" s="195">
        <f>ROUND(I236*H236,2)</f>
        <v>0</v>
      </c>
      <c r="BL236" s="14" t="s">
        <v>353</v>
      </c>
      <c r="BM236" s="194" t="s">
        <v>373</v>
      </c>
    </row>
    <row r="237" spans="1:65" s="2" customFormat="1" ht="72">
      <c r="A237" s="31"/>
      <c r="B237" s="32"/>
      <c r="C237" s="33"/>
      <c r="D237" s="196" t="s">
        <v>126</v>
      </c>
      <c r="E237" s="33"/>
      <c r="F237" s="197" t="s">
        <v>374</v>
      </c>
      <c r="G237" s="33"/>
      <c r="H237" s="33"/>
      <c r="I237" s="198"/>
      <c r="J237" s="33"/>
      <c r="K237" s="33"/>
      <c r="L237" s="36"/>
      <c r="M237" s="199"/>
      <c r="N237" s="200"/>
      <c r="O237" s="68"/>
      <c r="P237" s="68"/>
      <c r="Q237" s="68"/>
      <c r="R237" s="68"/>
      <c r="S237" s="68"/>
      <c r="T237" s="69"/>
      <c r="U237" s="31"/>
      <c r="V237" s="31"/>
      <c r="W237" s="31"/>
      <c r="X237" s="31"/>
      <c r="Y237" s="31"/>
      <c r="Z237" s="31"/>
      <c r="AA237" s="31"/>
      <c r="AB237" s="31"/>
      <c r="AC237" s="31"/>
      <c r="AD237" s="31"/>
      <c r="AE237" s="31"/>
      <c r="AT237" s="14" t="s">
        <v>126</v>
      </c>
      <c r="AU237" s="14" t="s">
        <v>80</v>
      </c>
    </row>
    <row r="238" spans="1:65" s="2" customFormat="1" ht="36">
      <c r="A238" s="31"/>
      <c r="B238" s="32"/>
      <c r="C238" s="33"/>
      <c r="D238" s="196" t="s">
        <v>158</v>
      </c>
      <c r="E238" s="33"/>
      <c r="F238" s="201" t="s">
        <v>375</v>
      </c>
      <c r="G238" s="33"/>
      <c r="H238" s="33"/>
      <c r="I238" s="198"/>
      <c r="J238" s="33"/>
      <c r="K238" s="33"/>
      <c r="L238" s="36"/>
      <c r="M238" s="199"/>
      <c r="N238" s="200"/>
      <c r="O238" s="68"/>
      <c r="P238" s="68"/>
      <c r="Q238" s="68"/>
      <c r="R238" s="68"/>
      <c r="S238" s="68"/>
      <c r="T238" s="69"/>
      <c r="U238" s="31"/>
      <c r="V238" s="31"/>
      <c r="W238" s="31"/>
      <c r="X238" s="31"/>
      <c r="Y238" s="31"/>
      <c r="Z238" s="31"/>
      <c r="AA238" s="31"/>
      <c r="AB238" s="31"/>
      <c r="AC238" s="31"/>
      <c r="AD238" s="31"/>
      <c r="AE238" s="31"/>
      <c r="AT238" s="14" t="s">
        <v>158</v>
      </c>
      <c r="AU238" s="14" t="s">
        <v>80</v>
      </c>
    </row>
    <row r="239" spans="1:65" s="2" customFormat="1" ht="21.75" customHeight="1">
      <c r="A239" s="31"/>
      <c r="B239" s="32"/>
      <c r="C239" s="202" t="s">
        <v>376</v>
      </c>
      <c r="D239" s="202" t="s">
        <v>324</v>
      </c>
      <c r="E239" s="203" t="s">
        <v>377</v>
      </c>
      <c r="F239" s="204" t="s">
        <v>378</v>
      </c>
      <c r="G239" s="205" t="s">
        <v>340</v>
      </c>
      <c r="H239" s="206">
        <v>1255</v>
      </c>
      <c r="I239" s="207"/>
      <c r="J239" s="208">
        <f>ROUND(I239*H239,2)</f>
        <v>0</v>
      </c>
      <c r="K239" s="204" t="s">
        <v>123</v>
      </c>
      <c r="L239" s="209"/>
      <c r="M239" s="210" t="s">
        <v>1</v>
      </c>
      <c r="N239" s="211" t="s">
        <v>37</v>
      </c>
      <c r="O239" s="68"/>
      <c r="P239" s="192">
        <f>O239*H239</f>
        <v>0</v>
      </c>
      <c r="Q239" s="192">
        <v>1</v>
      </c>
      <c r="R239" s="192">
        <f>Q239*H239</f>
        <v>1255</v>
      </c>
      <c r="S239" s="192">
        <v>0</v>
      </c>
      <c r="T239" s="193">
        <f>S239*H239</f>
        <v>0</v>
      </c>
      <c r="U239" s="31"/>
      <c r="V239" s="31"/>
      <c r="W239" s="31"/>
      <c r="X239" s="31"/>
      <c r="Y239" s="31"/>
      <c r="Z239" s="31"/>
      <c r="AA239" s="31"/>
      <c r="AB239" s="31"/>
      <c r="AC239" s="31"/>
      <c r="AD239" s="31"/>
      <c r="AE239" s="31"/>
      <c r="AR239" s="194" t="s">
        <v>353</v>
      </c>
      <c r="AT239" s="194" t="s">
        <v>324</v>
      </c>
      <c r="AU239" s="194" t="s">
        <v>80</v>
      </c>
      <c r="AY239" s="14" t="s">
        <v>116</v>
      </c>
      <c r="BE239" s="195">
        <f>IF(N239="základní",J239,0)</f>
        <v>0</v>
      </c>
      <c r="BF239" s="195">
        <f>IF(N239="snížená",J239,0)</f>
        <v>0</v>
      </c>
      <c r="BG239" s="195">
        <f>IF(N239="zákl. přenesená",J239,0)</f>
        <v>0</v>
      </c>
      <c r="BH239" s="195">
        <f>IF(N239="sníž. přenesená",J239,0)</f>
        <v>0</v>
      </c>
      <c r="BI239" s="195">
        <f>IF(N239="nulová",J239,0)</f>
        <v>0</v>
      </c>
      <c r="BJ239" s="14" t="s">
        <v>80</v>
      </c>
      <c r="BK239" s="195">
        <f>ROUND(I239*H239,2)</f>
        <v>0</v>
      </c>
      <c r="BL239" s="14" t="s">
        <v>353</v>
      </c>
      <c r="BM239" s="194" t="s">
        <v>379</v>
      </c>
    </row>
    <row r="240" spans="1:65" s="2" customFormat="1">
      <c r="A240" s="31"/>
      <c r="B240" s="32"/>
      <c r="C240" s="33"/>
      <c r="D240" s="196" t="s">
        <v>126</v>
      </c>
      <c r="E240" s="33"/>
      <c r="F240" s="197" t="s">
        <v>378</v>
      </c>
      <c r="G240" s="33"/>
      <c r="H240" s="33"/>
      <c r="I240" s="198"/>
      <c r="J240" s="33"/>
      <c r="K240" s="33"/>
      <c r="L240" s="36"/>
      <c r="M240" s="199"/>
      <c r="N240" s="200"/>
      <c r="O240" s="68"/>
      <c r="P240" s="68"/>
      <c r="Q240" s="68"/>
      <c r="R240" s="68"/>
      <c r="S240" s="68"/>
      <c r="T240" s="69"/>
      <c r="U240" s="31"/>
      <c r="V240" s="31"/>
      <c r="W240" s="31"/>
      <c r="X240" s="31"/>
      <c r="Y240" s="31"/>
      <c r="Z240" s="31"/>
      <c r="AA240" s="31"/>
      <c r="AB240" s="31"/>
      <c r="AC240" s="31"/>
      <c r="AD240" s="31"/>
      <c r="AE240" s="31"/>
      <c r="AT240" s="14" t="s">
        <v>126</v>
      </c>
      <c r="AU240" s="14" t="s">
        <v>80</v>
      </c>
    </row>
    <row r="241" spans="1:65" s="2" customFormat="1" ht="16.5" customHeight="1">
      <c r="A241" s="31"/>
      <c r="B241" s="32"/>
      <c r="C241" s="202" t="s">
        <v>380</v>
      </c>
      <c r="D241" s="202" t="s">
        <v>324</v>
      </c>
      <c r="E241" s="203" t="s">
        <v>381</v>
      </c>
      <c r="F241" s="204" t="s">
        <v>382</v>
      </c>
      <c r="G241" s="205" t="s">
        <v>340</v>
      </c>
      <c r="H241" s="206">
        <v>70.739999999999995</v>
      </c>
      <c r="I241" s="207"/>
      <c r="J241" s="208">
        <f>ROUND(I241*H241,2)</f>
        <v>0</v>
      </c>
      <c r="K241" s="204" t="s">
        <v>123</v>
      </c>
      <c r="L241" s="209"/>
      <c r="M241" s="210" t="s">
        <v>1</v>
      </c>
      <c r="N241" s="211" t="s">
        <v>37</v>
      </c>
      <c r="O241" s="68"/>
      <c r="P241" s="192">
        <f>O241*H241</f>
        <v>0</v>
      </c>
      <c r="Q241" s="192">
        <v>1</v>
      </c>
      <c r="R241" s="192">
        <f>Q241*H241</f>
        <v>70.739999999999995</v>
      </c>
      <c r="S241" s="192">
        <v>0</v>
      </c>
      <c r="T241" s="193">
        <f>S241*H241</f>
        <v>0</v>
      </c>
      <c r="U241" s="31"/>
      <c r="V241" s="31"/>
      <c r="W241" s="31"/>
      <c r="X241" s="31"/>
      <c r="Y241" s="31"/>
      <c r="Z241" s="31"/>
      <c r="AA241" s="31"/>
      <c r="AB241" s="31"/>
      <c r="AC241" s="31"/>
      <c r="AD241" s="31"/>
      <c r="AE241" s="31"/>
      <c r="AR241" s="194" t="s">
        <v>353</v>
      </c>
      <c r="AT241" s="194" t="s">
        <v>324</v>
      </c>
      <c r="AU241" s="194" t="s">
        <v>80</v>
      </c>
      <c r="AY241" s="14" t="s">
        <v>116</v>
      </c>
      <c r="BE241" s="195">
        <f>IF(N241="základní",J241,0)</f>
        <v>0</v>
      </c>
      <c r="BF241" s="195">
        <f>IF(N241="snížená",J241,0)</f>
        <v>0</v>
      </c>
      <c r="BG241" s="195">
        <f>IF(N241="zákl. přenesená",J241,0)</f>
        <v>0</v>
      </c>
      <c r="BH241" s="195">
        <f>IF(N241="sníž. přenesená",J241,0)</f>
        <v>0</v>
      </c>
      <c r="BI241" s="195">
        <f>IF(N241="nulová",J241,0)</f>
        <v>0</v>
      </c>
      <c r="BJ241" s="14" t="s">
        <v>80</v>
      </c>
      <c r="BK241" s="195">
        <f>ROUND(I241*H241,2)</f>
        <v>0</v>
      </c>
      <c r="BL241" s="14" t="s">
        <v>353</v>
      </c>
      <c r="BM241" s="194" t="s">
        <v>383</v>
      </c>
    </row>
    <row r="242" spans="1:65" s="2" customFormat="1">
      <c r="A242" s="31"/>
      <c r="B242" s="32"/>
      <c r="C242" s="33"/>
      <c r="D242" s="196" t="s">
        <v>126</v>
      </c>
      <c r="E242" s="33"/>
      <c r="F242" s="197" t="s">
        <v>382</v>
      </c>
      <c r="G242" s="33"/>
      <c r="H242" s="33"/>
      <c r="I242" s="198"/>
      <c r="J242" s="33"/>
      <c r="K242" s="33"/>
      <c r="L242" s="36"/>
      <c r="M242" s="199"/>
      <c r="N242" s="200"/>
      <c r="O242" s="68"/>
      <c r="P242" s="68"/>
      <c r="Q242" s="68"/>
      <c r="R242" s="68"/>
      <c r="S242" s="68"/>
      <c r="T242" s="69"/>
      <c r="U242" s="31"/>
      <c r="V242" s="31"/>
      <c r="W242" s="31"/>
      <c r="X242" s="31"/>
      <c r="Y242" s="31"/>
      <c r="Z242" s="31"/>
      <c r="AA242" s="31"/>
      <c r="AB242" s="31"/>
      <c r="AC242" s="31"/>
      <c r="AD242" s="31"/>
      <c r="AE242" s="31"/>
      <c r="AT242" s="14" t="s">
        <v>126</v>
      </c>
      <c r="AU242" s="14" t="s">
        <v>80</v>
      </c>
    </row>
    <row r="243" spans="1:65" s="2" customFormat="1" ht="49" customHeight="1">
      <c r="A243" s="31"/>
      <c r="B243" s="32"/>
      <c r="C243" s="183" t="s">
        <v>384</v>
      </c>
      <c r="D243" s="183" t="s">
        <v>119</v>
      </c>
      <c r="E243" s="184" t="s">
        <v>385</v>
      </c>
      <c r="F243" s="185" t="s">
        <v>386</v>
      </c>
      <c r="G243" s="186" t="s">
        <v>340</v>
      </c>
      <c r="H243" s="187">
        <v>1325</v>
      </c>
      <c r="I243" s="188"/>
      <c r="J243" s="189">
        <f>ROUND(I243*H243,2)</f>
        <v>0</v>
      </c>
      <c r="K243" s="185" t="s">
        <v>123</v>
      </c>
      <c r="L243" s="36"/>
      <c r="M243" s="190" t="s">
        <v>1</v>
      </c>
      <c r="N243" s="191" t="s">
        <v>37</v>
      </c>
      <c r="O243" s="68"/>
      <c r="P243" s="192">
        <f>O243*H243</f>
        <v>0</v>
      </c>
      <c r="Q243" s="192">
        <v>0</v>
      </c>
      <c r="R243" s="192">
        <f>Q243*H243</f>
        <v>0</v>
      </c>
      <c r="S243" s="192">
        <v>0</v>
      </c>
      <c r="T243" s="193">
        <f>S243*H243</f>
        <v>0</v>
      </c>
      <c r="U243" s="31"/>
      <c r="V243" s="31"/>
      <c r="W243" s="31"/>
      <c r="X243" s="31"/>
      <c r="Y243" s="31"/>
      <c r="Z243" s="31"/>
      <c r="AA243" s="31"/>
      <c r="AB243" s="31"/>
      <c r="AC243" s="31"/>
      <c r="AD243" s="31"/>
      <c r="AE243" s="31"/>
      <c r="AR243" s="194" t="s">
        <v>353</v>
      </c>
      <c r="AT243" s="194" t="s">
        <v>119</v>
      </c>
      <c r="AU243" s="194" t="s">
        <v>80</v>
      </c>
      <c r="AY243" s="14" t="s">
        <v>116</v>
      </c>
      <c r="BE243" s="195">
        <f>IF(N243="základní",J243,0)</f>
        <v>0</v>
      </c>
      <c r="BF243" s="195">
        <f>IF(N243="snížená",J243,0)</f>
        <v>0</v>
      </c>
      <c r="BG243" s="195">
        <f>IF(N243="zákl. přenesená",J243,0)</f>
        <v>0</v>
      </c>
      <c r="BH243" s="195">
        <f>IF(N243="sníž. přenesená",J243,0)</f>
        <v>0</v>
      </c>
      <c r="BI243" s="195">
        <f>IF(N243="nulová",J243,0)</f>
        <v>0</v>
      </c>
      <c r="BJ243" s="14" t="s">
        <v>80</v>
      </c>
      <c r="BK243" s="195">
        <f>ROUND(I243*H243,2)</f>
        <v>0</v>
      </c>
      <c r="BL243" s="14" t="s">
        <v>353</v>
      </c>
      <c r="BM243" s="194" t="s">
        <v>387</v>
      </c>
    </row>
    <row r="244" spans="1:65" s="2" customFormat="1" ht="90">
      <c r="A244" s="31"/>
      <c r="B244" s="32"/>
      <c r="C244" s="33"/>
      <c r="D244" s="196" t="s">
        <v>126</v>
      </c>
      <c r="E244" s="33"/>
      <c r="F244" s="197" t="s">
        <v>388</v>
      </c>
      <c r="G244" s="33"/>
      <c r="H244" s="33"/>
      <c r="I244" s="198"/>
      <c r="J244" s="33"/>
      <c r="K244" s="33"/>
      <c r="L244" s="36"/>
      <c r="M244" s="199"/>
      <c r="N244" s="200"/>
      <c r="O244" s="68"/>
      <c r="P244" s="68"/>
      <c r="Q244" s="68"/>
      <c r="R244" s="68"/>
      <c r="S244" s="68"/>
      <c r="T244" s="69"/>
      <c r="U244" s="31"/>
      <c r="V244" s="31"/>
      <c r="W244" s="31"/>
      <c r="X244" s="31"/>
      <c r="Y244" s="31"/>
      <c r="Z244" s="31"/>
      <c r="AA244" s="31"/>
      <c r="AB244" s="31"/>
      <c r="AC244" s="31"/>
      <c r="AD244" s="31"/>
      <c r="AE244" s="31"/>
      <c r="AT244" s="14" t="s">
        <v>126</v>
      </c>
      <c r="AU244" s="14" t="s">
        <v>80</v>
      </c>
    </row>
    <row r="245" spans="1:65" s="2" customFormat="1" ht="27">
      <c r="A245" s="31"/>
      <c r="B245" s="32"/>
      <c r="C245" s="33"/>
      <c r="D245" s="196" t="s">
        <v>158</v>
      </c>
      <c r="E245" s="33"/>
      <c r="F245" s="201" t="s">
        <v>389</v>
      </c>
      <c r="G245" s="33"/>
      <c r="H245" s="33"/>
      <c r="I245" s="198"/>
      <c r="J245" s="33"/>
      <c r="K245" s="33"/>
      <c r="L245" s="36"/>
      <c r="M245" s="199"/>
      <c r="N245" s="200"/>
      <c r="O245" s="68"/>
      <c r="P245" s="68"/>
      <c r="Q245" s="68"/>
      <c r="R245" s="68"/>
      <c r="S245" s="68"/>
      <c r="T245" s="69"/>
      <c r="U245" s="31"/>
      <c r="V245" s="31"/>
      <c r="W245" s="31"/>
      <c r="X245" s="31"/>
      <c r="Y245" s="31"/>
      <c r="Z245" s="31"/>
      <c r="AA245" s="31"/>
      <c r="AB245" s="31"/>
      <c r="AC245" s="31"/>
      <c r="AD245" s="31"/>
      <c r="AE245" s="31"/>
      <c r="AT245" s="14" t="s">
        <v>158</v>
      </c>
      <c r="AU245" s="14" t="s">
        <v>80</v>
      </c>
    </row>
    <row r="246" spans="1:65" s="2" customFormat="1" ht="62.75" customHeight="1">
      <c r="A246" s="31"/>
      <c r="B246" s="32"/>
      <c r="C246" s="183" t="s">
        <v>390</v>
      </c>
      <c r="D246" s="183" t="s">
        <v>119</v>
      </c>
      <c r="E246" s="184" t="s">
        <v>391</v>
      </c>
      <c r="F246" s="185" t="s">
        <v>392</v>
      </c>
      <c r="G246" s="186" t="s">
        <v>340</v>
      </c>
      <c r="H246" s="187">
        <v>13.09</v>
      </c>
      <c r="I246" s="188"/>
      <c r="J246" s="189">
        <f>ROUND(I246*H246,2)</f>
        <v>0</v>
      </c>
      <c r="K246" s="185" t="s">
        <v>123</v>
      </c>
      <c r="L246" s="36"/>
      <c r="M246" s="190" t="s">
        <v>1</v>
      </c>
      <c r="N246" s="191" t="s">
        <v>37</v>
      </c>
      <c r="O246" s="68"/>
      <c r="P246" s="192">
        <f>O246*H246</f>
        <v>0</v>
      </c>
      <c r="Q246" s="192">
        <v>0</v>
      </c>
      <c r="R246" s="192">
        <f>Q246*H246</f>
        <v>0</v>
      </c>
      <c r="S246" s="192">
        <v>0</v>
      </c>
      <c r="T246" s="193">
        <f>S246*H246</f>
        <v>0</v>
      </c>
      <c r="U246" s="31"/>
      <c r="V246" s="31"/>
      <c r="W246" s="31"/>
      <c r="X246" s="31"/>
      <c r="Y246" s="31"/>
      <c r="Z246" s="31"/>
      <c r="AA246" s="31"/>
      <c r="AB246" s="31"/>
      <c r="AC246" s="31"/>
      <c r="AD246" s="31"/>
      <c r="AE246" s="31"/>
      <c r="AR246" s="194" t="s">
        <v>353</v>
      </c>
      <c r="AT246" s="194" t="s">
        <v>119</v>
      </c>
      <c r="AU246" s="194" t="s">
        <v>80</v>
      </c>
      <c r="AY246" s="14" t="s">
        <v>116</v>
      </c>
      <c r="BE246" s="195">
        <f>IF(N246="základní",J246,0)</f>
        <v>0</v>
      </c>
      <c r="BF246" s="195">
        <f>IF(N246="snížená",J246,0)</f>
        <v>0</v>
      </c>
      <c r="BG246" s="195">
        <f>IF(N246="zákl. přenesená",J246,0)</f>
        <v>0</v>
      </c>
      <c r="BH246" s="195">
        <f>IF(N246="sníž. přenesená",J246,0)</f>
        <v>0</v>
      </c>
      <c r="BI246" s="195">
        <f>IF(N246="nulová",J246,0)</f>
        <v>0</v>
      </c>
      <c r="BJ246" s="14" t="s">
        <v>80</v>
      </c>
      <c r="BK246" s="195">
        <f>ROUND(I246*H246,2)</f>
        <v>0</v>
      </c>
      <c r="BL246" s="14" t="s">
        <v>353</v>
      </c>
      <c r="BM246" s="194" t="s">
        <v>393</v>
      </c>
    </row>
    <row r="247" spans="1:65" s="2" customFormat="1" ht="99">
      <c r="A247" s="31"/>
      <c r="B247" s="32"/>
      <c r="C247" s="33"/>
      <c r="D247" s="196" t="s">
        <v>126</v>
      </c>
      <c r="E247" s="33"/>
      <c r="F247" s="197" t="s">
        <v>394</v>
      </c>
      <c r="G247" s="33"/>
      <c r="H247" s="33"/>
      <c r="I247" s="198"/>
      <c r="J247" s="33"/>
      <c r="K247" s="33"/>
      <c r="L247" s="36"/>
      <c r="M247" s="199"/>
      <c r="N247" s="200"/>
      <c r="O247" s="68"/>
      <c r="P247" s="68"/>
      <c r="Q247" s="68"/>
      <c r="R247" s="68"/>
      <c r="S247" s="68"/>
      <c r="T247" s="69"/>
      <c r="U247" s="31"/>
      <c r="V247" s="31"/>
      <c r="W247" s="31"/>
      <c r="X247" s="31"/>
      <c r="Y247" s="31"/>
      <c r="Z247" s="31"/>
      <c r="AA247" s="31"/>
      <c r="AB247" s="31"/>
      <c r="AC247" s="31"/>
      <c r="AD247" s="31"/>
      <c r="AE247" s="31"/>
      <c r="AT247" s="14" t="s">
        <v>126</v>
      </c>
      <c r="AU247" s="14" t="s">
        <v>80</v>
      </c>
    </row>
    <row r="248" spans="1:65" s="2" customFormat="1" ht="27">
      <c r="A248" s="31"/>
      <c r="B248" s="32"/>
      <c r="C248" s="33"/>
      <c r="D248" s="196" t="s">
        <v>158</v>
      </c>
      <c r="E248" s="33"/>
      <c r="F248" s="201" t="s">
        <v>395</v>
      </c>
      <c r="G248" s="33"/>
      <c r="H248" s="33"/>
      <c r="I248" s="198"/>
      <c r="J248" s="33"/>
      <c r="K248" s="33"/>
      <c r="L248" s="36"/>
      <c r="M248" s="199"/>
      <c r="N248" s="200"/>
      <c r="O248" s="68"/>
      <c r="P248" s="68"/>
      <c r="Q248" s="68"/>
      <c r="R248" s="68"/>
      <c r="S248" s="68"/>
      <c r="T248" s="69"/>
      <c r="U248" s="31"/>
      <c r="V248" s="31"/>
      <c r="W248" s="31"/>
      <c r="X248" s="31"/>
      <c r="Y248" s="31"/>
      <c r="Z248" s="31"/>
      <c r="AA248" s="31"/>
      <c r="AB248" s="31"/>
      <c r="AC248" s="31"/>
      <c r="AD248" s="31"/>
      <c r="AE248" s="31"/>
      <c r="AT248" s="14" t="s">
        <v>158</v>
      </c>
      <c r="AU248" s="14" t="s">
        <v>80</v>
      </c>
    </row>
    <row r="249" spans="1:65" s="2" customFormat="1" ht="24.15" customHeight="1">
      <c r="A249" s="31"/>
      <c r="B249" s="32"/>
      <c r="C249" s="183" t="s">
        <v>396</v>
      </c>
      <c r="D249" s="183" t="s">
        <v>119</v>
      </c>
      <c r="E249" s="184" t="s">
        <v>397</v>
      </c>
      <c r="F249" s="185" t="s">
        <v>398</v>
      </c>
      <c r="G249" s="186" t="s">
        <v>340</v>
      </c>
      <c r="H249" s="187">
        <v>13.09</v>
      </c>
      <c r="I249" s="188"/>
      <c r="J249" s="189">
        <f>ROUND(I249*H249,2)</f>
        <v>0</v>
      </c>
      <c r="K249" s="185" t="s">
        <v>123</v>
      </c>
      <c r="L249" s="36"/>
      <c r="M249" s="190" t="s">
        <v>1</v>
      </c>
      <c r="N249" s="191" t="s">
        <v>37</v>
      </c>
      <c r="O249" s="68"/>
      <c r="P249" s="192">
        <f>O249*H249</f>
        <v>0</v>
      </c>
      <c r="Q249" s="192">
        <v>0</v>
      </c>
      <c r="R249" s="192">
        <f>Q249*H249</f>
        <v>0</v>
      </c>
      <c r="S249" s="192">
        <v>0</v>
      </c>
      <c r="T249" s="193">
        <f>S249*H249</f>
        <v>0</v>
      </c>
      <c r="U249" s="31"/>
      <c r="V249" s="31"/>
      <c r="W249" s="31"/>
      <c r="X249" s="31"/>
      <c r="Y249" s="31"/>
      <c r="Z249" s="31"/>
      <c r="AA249" s="31"/>
      <c r="AB249" s="31"/>
      <c r="AC249" s="31"/>
      <c r="AD249" s="31"/>
      <c r="AE249" s="31"/>
      <c r="AR249" s="194" t="s">
        <v>353</v>
      </c>
      <c r="AT249" s="194" t="s">
        <v>119</v>
      </c>
      <c r="AU249" s="194" t="s">
        <v>80</v>
      </c>
      <c r="AY249" s="14" t="s">
        <v>116</v>
      </c>
      <c r="BE249" s="195">
        <f>IF(N249="základní",J249,0)</f>
        <v>0</v>
      </c>
      <c r="BF249" s="195">
        <f>IF(N249="snížená",J249,0)</f>
        <v>0</v>
      </c>
      <c r="BG249" s="195">
        <f>IF(N249="zákl. přenesená",J249,0)</f>
        <v>0</v>
      </c>
      <c r="BH249" s="195">
        <f>IF(N249="sníž. přenesená",J249,0)</f>
        <v>0</v>
      </c>
      <c r="BI249" s="195">
        <f>IF(N249="nulová",J249,0)</f>
        <v>0</v>
      </c>
      <c r="BJ249" s="14" t="s">
        <v>80</v>
      </c>
      <c r="BK249" s="195">
        <f>ROUND(I249*H249,2)</f>
        <v>0</v>
      </c>
      <c r="BL249" s="14" t="s">
        <v>353</v>
      </c>
      <c r="BM249" s="194" t="s">
        <v>399</v>
      </c>
    </row>
    <row r="250" spans="1:65" s="2" customFormat="1" ht="45">
      <c r="A250" s="31"/>
      <c r="B250" s="32"/>
      <c r="C250" s="33"/>
      <c r="D250" s="196" t="s">
        <v>126</v>
      </c>
      <c r="E250" s="33"/>
      <c r="F250" s="197" t="s">
        <v>400</v>
      </c>
      <c r="G250" s="33"/>
      <c r="H250" s="33"/>
      <c r="I250" s="198"/>
      <c r="J250" s="33"/>
      <c r="K250" s="33"/>
      <c r="L250" s="36"/>
      <c r="M250" s="199"/>
      <c r="N250" s="200"/>
      <c r="O250" s="68"/>
      <c r="P250" s="68"/>
      <c r="Q250" s="68"/>
      <c r="R250" s="68"/>
      <c r="S250" s="68"/>
      <c r="T250" s="69"/>
      <c r="U250" s="31"/>
      <c r="V250" s="31"/>
      <c r="W250" s="31"/>
      <c r="X250" s="31"/>
      <c r="Y250" s="31"/>
      <c r="Z250" s="31"/>
      <c r="AA250" s="31"/>
      <c r="AB250" s="31"/>
      <c r="AC250" s="31"/>
      <c r="AD250" s="31"/>
      <c r="AE250" s="31"/>
      <c r="AT250" s="14" t="s">
        <v>126</v>
      </c>
      <c r="AU250" s="14" t="s">
        <v>80</v>
      </c>
    </row>
    <row r="251" spans="1:65" s="2" customFormat="1" ht="18">
      <c r="A251" s="31"/>
      <c r="B251" s="32"/>
      <c r="C251" s="33"/>
      <c r="D251" s="196" t="s">
        <v>158</v>
      </c>
      <c r="E251" s="33"/>
      <c r="F251" s="201" t="s">
        <v>401</v>
      </c>
      <c r="G251" s="33"/>
      <c r="H251" s="33"/>
      <c r="I251" s="198"/>
      <c r="J251" s="33"/>
      <c r="K251" s="33"/>
      <c r="L251" s="36"/>
      <c r="M251" s="199"/>
      <c r="N251" s="200"/>
      <c r="O251" s="68"/>
      <c r="P251" s="68"/>
      <c r="Q251" s="68"/>
      <c r="R251" s="68"/>
      <c r="S251" s="68"/>
      <c r="T251" s="69"/>
      <c r="U251" s="31"/>
      <c r="V251" s="31"/>
      <c r="W251" s="31"/>
      <c r="X251" s="31"/>
      <c r="Y251" s="31"/>
      <c r="Z251" s="31"/>
      <c r="AA251" s="31"/>
      <c r="AB251" s="31"/>
      <c r="AC251" s="31"/>
      <c r="AD251" s="31"/>
      <c r="AE251" s="31"/>
      <c r="AT251" s="14" t="s">
        <v>158</v>
      </c>
      <c r="AU251" s="14" t="s">
        <v>80</v>
      </c>
    </row>
    <row r="252" spans="1:65" s="2" customFormat="1" ht="24.15" customHeight="1">
      <c r="A252" s="31"/>
      <c r="B252" s="32"/>
      <c r="C252" s="183" t="s">
        <v>402</v>
      </c>
      <c r="D252" s="183" t="s">
        <v>119</v>
      </c>
      <c r="E252" s="184" t="s">
        <v>403</v>
      </c>
      <c r="F252" s="185" t="s">
        <v>404</v>
      </c>
      <c r="G252" s="186" t="s">
        <v>169</v>
      </c>
      <c r="H252" s="187">
        <v>3</v>
      </c>
      <c r="I252" s="188"/>
      <c r="J252" s="189">
        <f>ROUND(I252*H252,2)</f>
        <v>0</v>
      </c>
      <c r="K252" s="185" t="s">
        <v>123</v>
      </c>
      <c r="L252" s="36"/>
      <c r="M252" s="190" t="s">
        <v>1</v>
      </c>
      <c r="N252" s="191" t="s">
        <v>37</v>
      </c>
      <c r="O252" s="68"/>
      <c r="P252" s="192">
        <f>O252*H252</f>
        <v>0</v>
      </c>
      <c r="Q252" s="192">
        <v>0</v>
      </c>
      <c r="R252" s="192">
        <f>Q252*H252</f>
        <v>0</v>
      </c>
      <c r="S252" s="192">
        <v>0</v>
      </c>
      <c r="T252" s="193">
        <f>S252*H252</f>
        <v>0</v>
      </c>
      <c r="U252" s="31"/>
      <c r="V252" s="31"/>
      <c r="W252" s="31"/>
      <c r="X252" s="31"/>
      <c r="Y252" s="31"/>
      <c r="Z252" s="31"/>
      <c r="AA252" s="31"/>
      <c r="AB252" s="31"/>
      <c r="AC252" s="31"/>
      <c r="AD252" s="31"/>
      <c r="AE252" s="31"/>
      <c r="AR252" s="194" t="s">
        <v>353</v>
      </c>
      <c r="AT252" s="194" t="s">
        <v>119</v>
      </c>
      <c r="AU252" s="194" t="s">
        <v>80</v>
      </c>
      <c r="AY252" s="14" t="s">
        <v>116</v>
      </c>
      <c r="BE252" s="195">
        <f>IF(N252="základní",J252,0)</f>
        <v>0</v>
      </c>
      <c r="BF252" s="195">
        <f>IF(N252="snížená",J252,0)</f>
        <v>0</v>
      </c>
      <c r="BG252" s="195">
        <f>IF(N252="zákl. přenesená",J252,0)</f>
        <v>0</v>
      </c>
      <c r="BH252" s="195">
        <f>IF(N252="sníž. přenesená",J252,0)</f>
        <v>0</v>
      </c>
      <c r="BI252" s="195">
        <f>IF(N252="nulová",J252,0)</f>
        <v>0</v>
      </c>
      <c r="BJ252" s="14" t="s">
        <v>80</v>
      </c>
      <c r="BK252" s="195">
        <f>ROUND(I252*H252,2)</f>
        <v>0</v>
      </c>
      <c r="BL252" s="14" t="s">
        <v>353</v>
      </c>
      <c r="BM252" s="194" t="s">
        <v>405</v>
      </c>
    </row>
    <row r="253" spans="1:65" s="2" customFormat="1" ht="45">
      <c r="A253" s="31"/>
      <c r="B253" s="32"/>
      <c r="C253" s="33"/>
      <c r="D253" s="196" t="s">
        <v>126</v>
      </c>
      <c r="E253" s="33"/>
      <c r="F253" s="197" t="s">
        <v>406</v>
      </c>
      <c r="G253" s="33"/>
      <c r="H253" s="33"/>
      <c r="I253" s="198"/>
      <c r="J253" s="33"/>
      <c r="K253" s="33"/>
      <c r="L253" s="36"/>
      <c r="M253" s="199"/>
      <c r="N253" s="200"/>
      <c r="O253" s="68"/>
      <c r="P253" s="68"/>
      <c r="Q253" s="68"/>
      <c r="R253" s="68"/>
      <c r="S253" s="68"/>
      <c r="T253" s="69"/>
      <c r="U253" s="31"/>
      <c r="V253" s="31"/>
      <c r="W253" s="31"/>
      <c r="X253" s="31"/>
      <c r="Y253" s="31"/>
      <c r="Z253" s="31"/>
      <c r="AA253" s="31"/>
      <c r="AB253" s="31"/>
      <c r="AC253" s="31"/>
      <c r="AD253" s="31"/>
      <c r="AE253" s="31"/>
      <c r="AT253" s="14" t="s">
        <v>126</v>
      </c>
      <c r="AU253" s="14" t="s">
        <v>80</v>
      </c>
    </row>
    <row r="254" spans="1:65" s="2" customFormat="1" ht="18">
      <c r="A254" s="31"/>
      <c r="B254" s="32"/>
      <c r="C254" s="33"/>
      <c r="D254" s="196" t="s">
        <v>158</v>
      </c>
      <c r="E254" s="33"/>
      <c r="F254" s="201" t="s">
        <v>407</v>
      </c>
      <c r="G254" s="33"/>
      <c r="H254" s="33"/>
      <c r="I254" s="198"/>
      <c r="J254" s="33"/>
      <c r="K254" s="33"/>
      <c r="L254" s="36"/>
      <c r="M254" s="199"/>
      <c r="N254" s="200"/>
      <c r="O254" s="68"/>
      <c r="P254" s="68"/>
      <c r="Q254" s="68"/>
      <c r="R254" s="68"/>
      <c r="S254" s="68"/>
      <c r="T254" s="69"/>
      <c r="U254" s="31"/>
      <c r="V254" s="31"/>
      <c r="W254" s="31"/>
      <c r="X254" s="31"/>
      <c r="Y254" s="31"/>
      <c r="Z254" s="31"/>
      <c r="AA254" s="31"/>
      <c r="AB254" s="31"/>
      <c r="AC254" s="31"/>
      <c r="AD254" s="31"/>
      <c r="AE254" s="31"/>
      <c r="AT254" s="14" t="s">
        <v>158</v>
      </c>
      <c r="AU254" s="14" t="s">
        <v>80</v>
      </c>
    </row>
    <row r="255" spans="1:65" s="2" customFormat="1" ht="33" customHeight="1">
      <c r="A255" s="31"/>
      <c r="B255" s="32"/>
      <c r="C255" s="183" t="s">
        <v>408</v>
      </c>
      <c r="D255" s="183" t="s">
        <v>119</v>
      </c>
      <c r="E255" s="184" t="s">
        <v>409</v>
      </c>
      <c r="F255" s="185" t="s">
        <v>410</v>
      </c>
      <c r="G255" s="186" t="s">
        <v>169</v>
      </c>
      <c r="H255" s="187">
        <v>3</v>
      </c>
      <c r="I255" s="188"/>
      <c r="J255" s="189">
        <f>ROUND(I255*H255,2)</f>
        <v>0</v>
      </c>
      <c r="K255" s="185" t="s">
        <v>123</v>
      </c>
      <c r="L255" s="36"/>
      <c r="M255" s="190" t="s">
        <v>1</v>
      </c>
      <c r="N255" s="191" t="s">
        <v>37</v>
      </c>
      <c r="O255" s="68"/>
      <c r="P255" s="192">
        <f>O255*H255</f>
        <v>0</v>
      </c>
      <c r="Q255" s="192">
        <v>0</v>
      </c>
      <c r="R255" s="192">
        <f>Q255*H255</f>
        <v>0</v>
      </c>
      <c r="S255" s="192">
        <v>0</v>
      </c>
      <c r="T255" s="193">
        <f>S255*H255</f>
        <v>0</v>
      </c>
      <c r="U255" s="31"/>
      <c r="V255" s="31"/>
      <c r="W255" s="31"/>
      <c r="X255" s="31"/>
      <c r="Y255" s="31"/>
      <c r="Z255" s="31"/>
      <c r="AA255" s="31"/>
      <c r="AB255" s="31"/>
      <c r="AC255" s="31"/>
      <c r="AD255" s="31"/>
      <c r="AE255" s="31"/>
      <c r="AR255" s="194" t="s">
        <v>353</v>
      </c>
      <c r="AT255" s="194" t="s">
        <v>119</v>
      </c>
      <c r="AU255" s="194" t="s">
        <v>80</v>
      </c>
      <c r="AY255" s="14" t="s">
        <v>116</v>
      </c>
      <c r="BE255" s="195">
        <f>IF(N255="základní",J255,0)</f>
        <v>0</v>
      </c>
      <c r="BF255" s="195">
        <f>IF(N255="snížená",J255,0)</f>
        <v>0</v>
      </c>
      <c r="BG255" s="195">
        <f>IF(N255="zákl. přenesená",J255,0)</f>
        <v>0</v>
      </c>
      <c r="BH255" s="195">
        <f>IF(N255="sníž. přenesená",J255,0)</f>
        <v>0</v>
      </c>
      <c r="BI255" s="195">
        <f>IF(N255="nulová",J255,0)</f>
        <v>0</v>
      </c>
      <c r="BJ255" s="14" t="s">
        <v>80</v>
      </c>
      <c r="BK255" s="195">
        <f>ROUND(I255*H255,2)</f>
        <v>0</v>
      </c>
      <c r="BL255" s="14" t="s">
        <v>353</v>
      </c>
      <c r="BM255" s="194" t="s">
        <v>411</v>
      </c>
    </row>
    <row r="256" spans="1:65" s="2" customFormat="1" ht="45">
      <c r="A256" s="31"/>
      <c r="B256" s="32"/>
      <c r="C256" s="33"/>
      <c r="D256" s="196" t="s">
        <v>126</v>
      </c>
      <c r="E256" s="33"/>
      <c r="F256" s="197" t="s">
        <v>412</v>
      </c>
      <c r="G256" s="33"/>
      <c r="H256" s="33"/>
      <c r="I256" s="198"/>
      <c r="J256" s="33"/>
      <c r="K256" s="33"/>
      <c r="L256" s="36"/>
      <c r="M256" s="199"/>
      <c r="N256" s="200"/>
      <c r="O256" s="68"/>
      <c r="P256" s="68"/>
      <c r="Q256" s="68"/>
      <c r="R256" s="68"/>
      <c r="S256" s="68"/>
      <c r="T256" s="69"/>
      <c r="U256" s="31"/>
      <c r="V256" s="31"/>
      <c r="W256" s="31"/>
      <c r="X256" s="31"/>
      <c r="Y256" s="31"/>
      <c r="Z256" s="31"/>
      <c r="AA256" s="31"/>
      <c r="AB256" s="31"/>
      <c r="AC256" s="31"/>
      <c r="AD256" s="31"/>
      <c r="AE256" s="31"/>
      <c r="AT256" s="14" t="s">
        <v>126</v>
      </c>
      <c r="AU256" s="14" t="s">
        <v>80</v>
      </c>
    </row>
    <row r="257" spans="1:65" s="2" customFormat="1" ht="18">
      <c r="A257" s="31"/>
      <c r="B257" s="32"/>
      <c r="C257" s="33"/>
      <c r="D257" s="196" t="s">
        <v>158</v>
      </c>
      <c r="E257" s="33"/>
      <c r="F257" s="201" t="s">
        <v>413</v>
      </c>
      <c r="G257" s="33"/>
      <c r="H257" s="33"/>
      <c r="I257" s="198"/>
      <c r="J257" s="33"/>
      <c r="K257" s="33"/>
      <c r="L257" s="36"/>
      <c r="M257" s="199"/>
      <c r="N257" s="200"/>
      <c r="O257" s="68"/>
      <c r="P257" s="68"/>
      <c r="Q257" s="68"/>
      <c r="R257" s="68"/>
      <c r="S257" s="68"/>
      <c r="T257" s="69"/>
      <c r="U257" s="31"/>
      <c r="V257" s="31"/>
      <c r="W257" s="31"/>
      <c r="X257" s="31"/>
      <c r="Y257" s="31"/>
      <c r="Z257" s="31"/>
      <c r="AA257" s="31"/>
      <c r="AB257" s="31"/>
      <c r="AC257" s="31"/>
      <c r="AD257" s="31"/>
      <c r="AE257" s="31"/>
      <c r="AT257" s="14" t="s">
        <v>158</v>
      </c>
      <c r="AU257" s="14" t="s">
        <v>80</v>
      </c>
    </row>
    <row r="258" spans="1:65" s="2" customFormat="1" ht="24.15" customHeight="1">
      <c r="A258" s="31"/>
      <c r="B258" s="32"/>
      <c r="C258" s="183" t="s">
        <v>414</v>
      </c>
      <c r="D258" s="183" t="s">
        <v>119</v>
      </c>
      <c r="E258" s="184" t="s">
        <v>415</v>
      </c>
      <c r="F258" s="185" t="s">
        <v>416</v>
      </c>
      <c r="G258" s="186" t="s">
        <v>169</v>
      </c>
      <c r="H258" s="187">
        <v>2</v>
      </c>
      <c r="I258" s="188"/>
      <c r="J258" s="189">
        <f>ROUND(I258*H258,2)</f>
        <v>0</v>
      </c>
      <c r="K258" s="185" t="s">
        <v>123</v>
      </c>
      <c r="L258" s="36"/>
      <c r="M258" s="190" t="s">
        <v>1</v>
      </c>
      <c r="N258" s="191" t="s">
        <v>37</v>
      </c>
      <c r="O258" s="68"/>
      <c r="P258" s="192">
        <f>O258*H258</f>
        <v>0</v>
      </c>
      <c r="Q258" s="192">
        <v>0</v>
      </c>
      <c r="R258" s="192">
        <f>Q258*H258</f>
        <v>0</v>
      </c>
      <c r="S258" s="192">
        <v>0</v>
      </c>
      <c r="T258" s="193">
        <f>S258*H258</f>
        <v>0</v>
      </c>
      <c r="U258" s="31"/>
      <c r="V258" s="31"/>
      <c r="W258" s="31"/>
      <c r="X258" s="31"/>
      <c r="Y258" s="31"/>
      <c r="Z258" s="31"/>
      <c r="AA258" s="31"/>
      <c r="AB258" s="31"/>
      <c r="AC258" s="31"/>
      <c r="AD258" s="31"/>
      <c r="AE258" s="31"/>
      <c r="AR258" s="194" t="s">
        <v>353</v>
      </c>
      <c r="AT258" s="194" t="s">
        <v>119</v>
      </c>
      <c r="AU258" s="194" t="s">
        <v>80</v>
      </c>
      <c r="AY258" s="14" t="s">
        <v>116</v>
      </c>
      <c r="BE258" s="195">
        <f>IF(N258="základní",J258,0)</f>
        <v>0</v>
      </c>
      <c r="BF258" s="195">
        <f>IF(N258="snížená",J258,0)</f>
        <v>0</v>
      </c>
      <c r="BG258" s="195">
        <f>IF(N258="zákl. přenesená",J258,0)</f>
        <v>0</v>
      </c>
      <c r="BH258" s="195">
        <f>IF(N258="sníž. přenesená",J258,0)</f>
        <v>0</v>
      </c>
      <c r="BI258" s="195">
        <f>IF(N258="nulová",J258,0)</f>
        <v>0</v>
      </c>
      <c r="BJ258" s="14" t="s">
        <v>80</v>
      </c>
      <c r="BK258" s="195">
        <f>ROUND(I258*H258,2)</f>
        <v>0</v>
      </c>
      <c r="BL258" s="14" t="s">
        <v>353</v>
      </c>
      <c r="BM258" s="194" t="s">
        <v>417</v>
      </c>
    </row>
    <row r="259" spans="1:65" s="2" customFormat="1" ht="45">
      <c r="A259" s="31"/>
      <c r="B259" s="32"/>
      <c r="C259" s="33"/>
      <c r="D259" s="196" t="s">
        <v>126</v>
      </c>
      <c r="E259" s="33"/>
      <c r="F259" s="197" t="s">
        <v>418</v>
      </c>
      <c r="G259" s="33"/>
      <c r="H259" s="33"/>
      <c r="I259" s="198"/>
      <c r="J259" s="33"/>
      <c r="K259" s="33"/>
      <c r="L259" s="36"/>
      <c r="M259" s="199"/>
      <c r="N259" s="200"/>
      <c r="O259" s="68"/>
      <c r="P259" s="68"/>
      <c r="Q259" s="68"/>
      <c r="R259" s="68"/>
      <c r="S259" s="68"/>
      <c r="T259" s="69"/>
      <c r="U259" s="31"/>
      <c r="V259" s="31"/>
      <c r="W259" s="31"/>
      <c r="X259" s="31"/>
      <c r="Y259" s="31"/>
      <c r="Z259" s="31"/>
      <c r="AA259" s="31"/>
      <c r="AB259" s="31"/>
      <c r="AC259" s="31"/>
      <c r="AD259" s="31"/>
      <c r="AE259" s="31"/>
      <c r="AT259" s="14" t="s">
        <v>126</v>
      </c>
      <c r="AU259" s="14" t="s">
        <v>80</v>
      </c>
    </row>
    <row r="260" spans="1:65" s="2" customFormat="1" ht="18">
      <c r="A260" s="31"/>
      <c r="B260" s="32"/>
      <c r="C260" s="33"/>
      <c r="D260" s="196" t="s">
        <v>158</v>
      </c>
      <c r="E260" s="33"/>
      <c r="F260" s="201" t="s">
        <v>419</v>
      </c>
      <c r="G260" s="33"/>
      <c r="H260" s="33"/>
      <c r="I260" s="198"/>
      <c r="J260" s="33"/>
      <c r="K260" s="33"/>
      <c r="L260" s="36"/>
      <c r="M260" s="199"/>
      <c r="N260" s="200"/>
      <c r="O260" s="68"/>
      <c r="P260" s="68"/>
      <c r="Q260" s="68"/>
      <c r="R260" s="68"/>
      <c r="S260" s="68"/>
      <c r="T260" s="69"/>
      <c r="U260" s="31"/>
      <c r="V260" s="31"/>
      <c r="W260" s="31"/>
      <c r="X260" s="31"/>
      <c r="Y260" s="31"/>
      <c r="Z260" s="31"/>
      <c r="AA260" s="31"/>
      <c r="AB260" s="31"/>
      <c r="AC260" s="31"/>
      <c r="AD260" s="31"/>
      <c r="AE260" s="31"/>
      <c r="AT260" s="14" t="s">
        <v>158</v>
      </c>
      <c r="AU260" s="14" t="s">
        <v>80</v>
      </c>
    </row>
    <row r="261" spans="1:65" s="2" customFormat="1" ht="16.5" customHeight="1">
      <c r="A261" s="31"/>
      <c r="B261" s="32"/>
      <c r="C261" s="183" t="s">
        <v>420</v>
      </c>
      <c r="D261" s="183" t="s">
        <v>119</v>
      </c>
      <c r="E261" s="184" t="s">
        <v>421</v>
      </c>
      <c r="F261" s="185" t="s">
        <v>422</v>
      </c>
      <c r="G261" s="186" t="s">
        <v>340</v>
      </c>
      <c r="H261" s="187">
        <v>0.27300000000000002</v>
      </c>
      <c r="I261" s="188"/>
      <c r="J261" s="189">
        <f>ROUND(I261*H261,2)</f>
        <v>0</v>
      </c>
      <c r="K261" s="185" t="s">
        <v>123</v>
      </c>
      <c r="L261" s="36"/>
      <c r="M261" s="190" t="s">
        <v>1</v>
      </c>
      <c r="N261" s="191" t="s">
        <v>37</v>
      </c>
      <c r="O261" s="68"/>
      <c r="P261" s="192">
        <f>O261*H261</f>
        <v>0</v>
      </c>
      <c r="Q261" s="192">
        <v>0</v>
      </c>
      <c r="R261" s="192">
        <f>Q261*H261</f>
        <v>0</v>
      </c>
      <c r="S261" s="192">
        <v>0</v>
      </c>
      <c r="T261" s="193">
        <f>S261*H261</f>
        <v>0</v>
      </c>
      <c r="U261" s="31"/>
      <c r="V261" s="31"/>
      <c r="W261" s="31"/>
      <c r="X261" s="31"/>
      <c r="Y261" s="31"/>
      <c r="Z261" s="31"/>
      <c r="AA261" s="31"/>
      <c r="AB261" s="31"/>
      <c r="AC261" s="31"/>
      <c r="AD261" s="31"/>
      <c r="AE261" s="31"/>
      <c r="AR261" s="194" t="s">
        <v>353</v>
      </c>
      <c r="AT261" s="194" t="s">
        <v>119</v>
      </c>
      <c r="AU261" s="194" t="s">
        <v>80</v>
      </c>
      <c r="AY261" s="14" t="s">
        <v>116</v>
      </c>
      <c r="BE261" s="195">
        <f>IF(N261="základní",J261,0)</f>
        <v>0</v>
      </c>
      <c r="BF261" s="195">
        <f>IF(N261="snížená",J261,0)</f>
        <v>0</v>
      </c>
      <c r="BG261" s="195">
        <f>IF(N261="zákl. přenesená",J261,0)</f>
        <v>0</v>
      </c>
      <c r="BH261" s="195">
        <f>IF(N261="sníž. přenesená",J261,0)</f>
        <v>0</v>
      </c>
      <c r="BI261" s="195">
        <f>IF(N261="nulová",J261,0)</f>
        <v>0</v>
      </c>
      <c r="BJ261" s="14" t="s">
        <v>80</v>
      </c>
      <c r="BK261" s="195">
        <f>ROUND(I261*H261,2)</f>
        <v>0</v>
      </c>
      <c r="BL261" s="14" t="s">
        <v>353</v>
      </c>
      <c r="BM261" s="194" t="s">
        <v>423</v>
      </c>
    </row>
    <row r="262" spans="1:65" s="2" customFormat="1" ht="45">
      <c r="A262" s="31"/>
      <c r="B262" s="32"/>
      <c r="C262" s="33"/>
      <c r="D262" s="196" t="s">
        <v>126</v>
      </c>
      <c r="E262" s="33"/>
      <c r="F262" s="197" t="s">
        <v>424</v>
      </c>
      <c r="G262" s="33"/>
      <c r="H262" s="33"/>
      <c r="I262" s="198"/>
      <c r="J262" s="33"/>
      <c r="K262" s="33"/>
      <c r="L262" s="36"/>
      <c r="M262" s="199"/>
      <c r="N262" s="200"/>
      <c r="O262" s="68"/>
      <c r="P262" s="68"/>
      <c r="Q262" s="68"/>
      <c r="R262" s="68"/>
      <c r="S262" s="68"/>
      <c r="T262" s="69"/>
      <c r="U262" s="31"/>
      <c r="V262" s="31"/>
      <c r="W262" s="31"/>
      <c r="X262" s="31"/>
      <c r="Y262" s="31"/>
      <c r="Z262" s="31"/>
      <c r="AA262" s="31"/>
      <c r="AB262" s="31"/>
      <c r="AC262" s="31"/>
      <c r="AD262" s="31"/>
      <c r="AE262" s="31"/>
      <c r="AT262" s="14" t="s">
        <v>126</v>
      </c>
      <c r="AU262" s="14" t="s">
        <v>80</v>
      </c>
    </row>
    <row r="263" spans="1:65" s="12" customFormat="1" ht="26" customHeight="1">
      <c r="B263" s="167"/>
      <c r="C263" s="168"/>
      <c r="D263" s="169" t="s">
        <v>71</v>
      </c>
      <c r="E263" s="170" t="s">
        <v>425</v>
      </c>
      <c r="F263" s="170" t="s">
        <v>426</v>
      </c>
      <c r="G263" s="168"/>
      <c r="H263" s="168"/>
      <c r="I263" s="171"/>
      <c r="J263" s="172">
        <f>BK263</f>
        <v>0</v>
      </c>
      <c r="K263" s="168"/>
      <c r="L263" s="173"/>
      <c r="M263" s="212"/>
      <c r="N263" s="213"/>
      <c r="O263" s="213"/>
      <c r="P263" s="214">
        <v>0</v>
      </c>
      <c r="Q263" s="213"/>
      <c r="R263" s="214">
        <v>0</v>
      </c>
      <c r="S263" s="213"/>
      <c r="T263" s="215">
        <v>0</v>
      </c>
      <c r="AR263" s="178" t="s">
        <v>117</v>
      </c>
      <c r="AT263" s="179" t="s">
        <v>71</v>
      </c>
      <c r="AU263" s="179" t="s">
        <v>72</v>
      </c>
      <c r="AY263" s="178" t="s">
        <v>116</v>
      </c>
      <c r="BK263" s="180">
        <v>0</v>
      </c>
    </row>
    <row r="264" spans="1:65" s="2" customFormat="1" ht="6.9" customHeight="1">
      <c r="A264" s="31"/>
      <c r="B264" s="51"/>
      <c r="C264" s="52"/>
      <c r="D264" s="52"/>
      <c r="E264" s="52"/>
      <c r="F264" s="52"/>
      <c r="G264" s="52"/>
      <c r="H264" s="52"/>
      <c r="I264" s="52"/>
      <c r="J264" s="52"/>
      <c r="K264" s="52"/>
      <c r="L264" s="36"/>
      <c r="M264" s="31"/>
      <c r="O264" s="31"/>
      <c r="P264" s="31"/>
      <c r="Q264" s="31"/>
      <c r="R264" s="31"/>
      <c r="S264" s="31"/>
      <c r="T264" s="31"/>
      <c r="U264" s="31"/>
      <c r="V264" s="31"/>
      <c r="W264" s="31"/>
      <c r="X264" s="31"/>
      <c r="Y264" s="31"/>
      <c r="Z264" s="31"/>
      <c r="AA264" s="31"/>
      <c r="AB264" s="31"/>
      <c r="AC264" s="31"/>
      <c r="AD264" s="31"/>
      <c r="AE264" s="31"/>
    </row>
  </sheetData>
  <sheetProtection algorithmName="SHA-512" hashValue="LHvl+yex7+uDoslw19+F8LpM+r1EOfPBwnMnFTD/Q/iUufMMKCBz0tgidFVFky4jHKDXNXt0WsLic/xILmevyA==" saltValue="YCtQK8u0Zv0iSPvKJnzzCU68N1r6uGrgPx/B8+EWjV+gOchg9Zg7FBmXPU9dR3Mk3rGIreZm97pU12/5rtNGSA==" spinCount="100000" sheet="1" objects="1" scenarios="1" formatColumns="0" formatRows="0" autoFilter="0"/>
  <autoFilter ref="C119:K26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5"/>
  <sheetViews>
    <sheetView showGridLines="0" workbookViewId="0"/>
  </sheetViews>
  <sheetFormatPr defaultRowHeight="10"/>
  <cols>
    <col min="1" max="1" width="8.33203125" style="1" customWidth="1"/>
    <col min="2" max="2" width="1.109375" style="1" customWidth="1"/>
    <col min="3" max="3" width="4.109375" style="1" customWidth="1"/>
    <col min="4" max="4" width="4.33203125" style="1" customWidth="1"/>
    <col min="5" max="5" width="17.109375" style="1" customWidth="1"/>
    <col min="6" max="6" width="50.88671875" style="1" customWidth="1"/>
    <col min="7" max="7" width="7.44140625" style="1" customWidth="1"/>
    <col min="8" max="8" width="14" style="1" customWidth="1"/>
    <col min="9" max="9" width="15.88671875" style="1" customWidth="1"/>
    <col min="10" max="11" width="22.33203125" style="1" customWidth="1"/>
    <col min="12" max="12" width="9.33203125" style="1" customWidth="1"/>
    <col min="13" max="13" width="10.886718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 customHeight="1">
      <c r="L2" s="246"/>
      <c r="M2" s="246"/>
      <c r="N2" s="246"/>
      <c r="O2" s="246"/>
      <c r="P2" s="246"/>
      <c r="Q2" s="246"/>
      <c r="R2" s="246"/>
      <c r="S2" s="246"/>
      <c r="T2" s="246"/>
      <c r="U2" s="246"/>
      <c r="V2" s="246"/>
      <c r="AT2" s="14" t="s">
        <v>85</v>
      </c>
    </row>
    <row r="3" spans="1:46" s="1" customFormat="1" ht="6.9" customHeight="1">
      <c r="B3" s="105"/>
      <c r="C3" s="106"/>
      <c r="D3" s="106"/>
      <c r="E3" s="106"/>
      <c r="F3" s="106"/>
      <c r="G3" s="106"/>
      <c r="H3" s="106"/>
      <c r="I3" s="106"/>
      <c r="J3" s="106"/>
      <c r="K3" s="106"/>
      <c r="L3" s="17"/>
      <c r="AT3" s="14" t="s">
        <v>82</v>
      </c>
    </row>
    <row r="4" spans="1:46" s="1" customFormat="1" ht="24.9" customHeight="1">
      <c r="B4" s="17"/>
      <c r="D4" s="107" t="s">
        <v>89</v>
      </c>
      <c r="L4" s="17"/>
      <c r="M4" s="108" t="s">
        <v>10</v>
      </c>
      <c r="AT4" s="14" t="s">
        <v>4</v>
      </c>
    </row>
    <row r="5" spans="1:46" s="1" customFormat="1" ht="6.9" customHeight="1">
      <c r="B5" s="17"/>
      <c r="L5" s="17"/>
    </row>
    <row r="6" spans="1:46" s="1" customFormat="1" ht="12" customHeight="1">
      <c r="B6" s="17"/>
      <c r="D6" s="109" t="s">
        <v>16</v>
      </c>
      <c r="L6" s="17"/>
    </row>
    <row r="7" spans="1:46" s="1" customFormat="1" ht="16.5" customHeight="1">
      <c r="B7" s="17"/>
      <c r="E7" s="265" t="str">
        <f>'Rekapitulace stavby'!K6</f>
        <v>Oprava kolejí a výhybek v žst. Přerov 2022</v>
      </c>
      <c r="F7" s="266"/>
      <c r="G7" s="266"/>
      <c r="H7" s="266"/>
      <c r="L7" s="17"/>
    </row>
    <row r="8" spans="1:46" s="2" customFormat="1" ht="12" customHeight="1">
      <c r="A8" s="31"/>
      <c r="B8" s="36"/>
      <c r="C8" s="31"/>
      <c r="D8" s="109" t="s">
        <v>90</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67" t="s">
        <v>427</v>
      </c>
      <c r="F9" s="268"/>
      <c r="G9" s="268"/>
      <c r="H9" s="268"/>
      <c r="I9" s="31"/>
      <c r="J9" s="31"/>
      <c r="K9" s="31"/>
      <c r="L9" s="48"/>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f>'Rekapitulace stavby'!AN8</f>
        <v>0</v>
      </c>
      <c r="K12" s="31"/>
      <c r="L12" s="48"/>
      <c r="S12" s="31"/>
      <c r="T12" s="31"/>
      <c r="U12" s="31"/>
      <c r="V12" s="31"/>
      <c r="W12" s="31"/>
      <c r="X12" s="31"/>
      <c r="Y12" s="31"/>
      <c r="Z12" s="31"/>
      <c r="AA12" s="31"/>
      <c r="AB12" s="31"/>
      <c r="AC12" s="31"/>
      <c r="AD12" s="31"/>
      <c r="AE12" s="31"/>
    </row>
    <row r="13" spans="1:46" s="2" customFormat="1" ht="10.75"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23</v>
      </c>
      <c r="E14" s="31"/>
      <c r="F14" s="31"/>
      <c r="G14" s="31"/>
      <c r="H14" s="31"/>
      <c r="I14" s="109" t="s">
        <v>24</v>
      </c>
      <c r="J14" s="110" t="str">
        <f>IF('Rekapitulace stavby'!AN10="","",'Rekapitulace stavby'!AN10)</f>
        <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tr">
        <f>IF('Rekapitulace stavby'!E11="","",'Rekapitulace stavby'!E11)</f>
        <v xml:space="preserve"> </v>
      </c>
      <c r="F15" s="31"/>
      <c r="G15" s="31"/>
      <c r="H15" s="31"/>
      <c r="I15" s="109" t="s">
        <v>25</v>
      </c>
      <c r="J15" s="110" t="str">
        <f>IF('Rekapitulace stavby'!AN11="","",'Rekapitulace stavby'!AN11)</f>
        <v/>
      </c>
      <c r="K15" s="31"/>
      <c r="L15" s="48"/>
      <c r="S15" s="31"/>
      <c r="T15" s="31"/>
      <c r="U15" s="31"/>
      <c r="V15" s="31"/>
      <c r="W15" s="31"/>
      <c r="X15" s="31"/>
      <c r="Y15" s="31"/>
      <c r="Z15" s="31"/>
      <c r="AA15" s="31"/>
      <c r="AB15" s="31"/>
      <c r="AC15" s="31"/>
      <c r="AD15" s="31"/>
      <c r="AE15" s="31"/>
    </row>
    <row r="16" spans="1:46" s="2" customFormat="1" ht="6.9"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26</v>
      </c>
      <c r="E17" s="31"/>
      <c r="F17" s="31"/>
      <c r="G17" s="31"/>
      <c r="H17" s="31"/>
      <c r="I17" s="109" t="s">
        <v>24</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9" t="str">
        <f>'Rekapitulace stavby'!E14</f>
        <v>Vyplň údaj</v>
      </c>
      <c r="F18" s="270"/>
      <c r="G18" s="270"/>
      <c r="H18" s="270"/>
      <c r="I18" s="109" t="s">
        <v>25</v>
      </c>
      <c r="J18" s="27" t="str">
        <f>'Rekapitulace stavby'!AN14</f>
        <v>Vyplň údaj</v>
      </c>
      <c r="K18" s="31"/>
      <c r="L18" s="48"/>
      <c r="S18" s="31"/>
      <c r="T18" s="31"/>
      <c r="U18" s="31"/>
      <c r="V18" s="31"/>
      <c r="W18" s="31"/>
      <c r="X18" s="31"/>
      <c r="Y18" s="31"/>
      <c r="Z18" s="31"/>
      <c r="AA18" s="31"/>
      <c r="AB18" s="31"/>
      <c r="AC18" s="31"/>
      <c r="AD18" s="31"/>
      <c r="AE18" s="31"/>
    </row>
    <row r="19" spans="1:31" s="2" customFormat="1" ht="6.9"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28</v>
      </c>
      <c r="E20" s="31"/>
      <c r="F20" s="31"/>
      <c r="G20" s="31"/>
      <c r="H20" s="31"/>
      <c r="I20" s="109" t="s">
        <v>24</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25</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30</v>
      </c>
      <c r="E23" s="31"/>
      <c r="F23" s="31"/>
      <c r="G23" s="31"/>
      <c r="H23" s="31"/>
      <c r="I23" s="109" t="s">
        <v>24</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25</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31</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71" t="s">
        <v>1</v>
      </c>
      <c r="F27" s="271"/>
      <c r="G27" s="271"/>
      <c r="H27" s="271"/>
      <c r="I27" s="112"/>
      <c r="J27" s="112"/>
      <c r="K27" s="112"/>
      <c r="L27" s="114"/>
      <c r="S27" s="112"/>
      <c r="T27" s="112"/>
      <c r="U27" s="112"/>
      <c r="V27" s="112"/>
      <c r="W27" s="112"/>
      <c r="X27" s="112"/>
      <c r="Y27" s="112"/>
      <c r="Z27" s="112"/>
      <c r="AA27" s="112"/>
      <c r="AB27" s="112"/>
      <c r="AC27" s="112"/>
      <c r="AD27" s="112"/>
      <c r="AE27" s="112"/>
    </row>
    <row r="28" spans="1:31" s="2" customFormat="1" ht="6.9"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4" customHeight="1">
      <c r="A30" s="31"/>
      <c r="B30" s="36"/>
      <c r="C30" s="31"/>
      <c r="D30" s="116" t="s">
        <v>32</v>
      </c>
      <c r="E30" s="31"/>
      <c r="F30" s="31"/>
      <c r="G30" s="31"/>
      <c r="H30" s="31"/>
      <c r="I30" s="31"/>
      <c r="J30" s="117">
        <f>ROUND(J117, 2)</f>
        <v>0</v>
      </c>
      <c r="K30" s="31"/>
      <c r="L30" s="48"/>
      <c r="S30" s="31"/>
      <c r="T30" s="31"/>
      <c r="U30" s="31"/>
      <c r="V30" s="31"/>
      <c r="W30" s="31"/>
      <c r="X30" s="31"/>
      <c r="Y30" s="31"/>
      <c r="Z30" s="31"/>
      <c r="AA30" s="31"/>
      <c r="AB30" s="31"/>
      <c r="AC30" s="31"/>
      <c r="AD30" s="31"/>
      <c r="AE30" s="31"/>
    </row>
    <row r="31" spans="1:31" s="2" customFormat="1" ht="6.9"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 customHeight="1">
      <c r="A32" s="31"/>
      <c r="B32" s="36"/>
      <c r="C32" s="31"/>
      <c r="D32" s="31"/>
      <c r="E32" s="31"/>
      <c r="F32" s="118" t="s">
        <v>34</v>
      </c>
      <c r="G32" s="31"/>
      <c r="H32" s="31"/>
      <c r="I32" s="118" t="s">
        <v>33</v>
      </c>
      <c r="J32" s="118" t="s">
        <v>35</v>
      </c>
      <c r="K32" s="31"/>
      <c r="L32" s="48"/>
      <c r="S32" s="31"/>
      <c r="T32" s="31"/>
      <c r="U32" s="31"/>
      <c r="V32" s="31"/>
      <c r="W32" s="31"/>
      <c r="X32" s="31"/>
      <c r="Y32" s="31"/>
      <c r="Z32" s="31"/>
      <c r="AA32" s="31"/>
      <c r="AB32" s="31"/>
      <c r="AC32" s="31"/>
      <c r="AD32" s="31"/>
      <c r="AE32" s="31"/>
    </row>
    <row r="33" spans="1:31" s="2" customFormat="1" ht="14.4" customHeight="1">
      <c r="A33" s="31"/>
      <c r="B33" s="36"/>
      <c r="C33" s="31"/>
      <c r="D33" s="119" t="s">
        <v>36</v>
      </c>
      <c r="E33" s="109" t="s">
        <v>37</v>
      </c>
      <c r="F33" s="120">
        <f>ROUND((SUM(BE117:BE194)),  2)</f>
        <v>0</v>
      </c>
      <c r="G33" s="31"/>
      <c r="H33" s="31"/>
      <c r="I33" s="121">
        <v>0.21</v>
      </c>
      <c r="J33" s="120">
        <f>ROUND(((SUM(BE117:BE194))*I33),  2)</f>
        <v>0</v>
      </c>
      <c r="K33" s="31"/>
      <c r="L33" s="48"/>
      <c r="S33" s="31"/>
      <c r="T33" s="31"/>
      <c r="U33" s="31"/>
      <c r="V33" s="31"/>
      <c r="W33" s="31"/>
      <c r="X33" s="31"/>
      <c r="Y33" s="31"/>
      <c r="Z33" s="31"/>
      <c r="AA33" s="31"/>
      <c r="AB33" s="31"/>
      <c r="AC33" s="31"/>
      <c r="AD33" s="31"/>
      <c r="AE33" s="31"/>
    </row>
    <row r="34" spans="1:31" s="2" customFormat="1" ht="14.4" customHeight="1">
      <c r="A34" s="31"/>
      <c r="B34" s="36"/>
      <c r="C34" s="31"/>
      <c r="D34" s="31"/>
      <c r="E34" s="109" t="s">
        <v>38</v>
      </c>
      <c r="F34" s="120">
        <f>ROUND((SUM(BF117:BF194)),  2)</f>
        <v>0</v>
      </c>
      <c r="G34" s="31"/>
      <c r="H34" s="31"/>
      <c r="I34" s="121">
        <v>0.15</v>
      </c>
      <c r="J34" s="120">
        <f>ROUND(((SUM(BF117:BF194))*I34),  2)</f>
        <v>0</v>
      </c>
      <c r="K34" s="31"/>
      <c r="L34" s="48"/>
      <c r="S34" s="31"/>
      <c r="T34" s="31"/>
      <c r="U34" s="31"/>
      <c r="V34" s="31"/>
      <c r="W34" s="31"/>
      <c r="X34" s="31"/>
      <c r="Y34" s="31"/>
      <c r="Z34" s="31"/>
      <c r="AA34" s="31"/>
      <c r="AB34" s="31"/>
      <c r="AC34" s="31"/>
      <c r="AD34" s="31"/>
      <c r="AE34" s="31"/>
    </row>
    <row r="35" spans="1:31" s="2" customFormat="1" ht="14.4" hidden="1" customHeight="1">
      <c r="A35" s="31"/>
      <c r="B35" s="36"/>
      <c r="C35" s="31"/>
      <c r="D35" s="31"/>
      <c r="E35" s="109" t="s">
        <v>39</v>
      </c>
      <c r="F35" s="120">
        <f>ROUND((SUM(BG117:BG194)),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 hidden="1" customHeight="1">
      <c r="A36" s="31"/>
      <c r="B36" s="36"/>
      <c r="C36" s="31"/>
      <c r="D36" s="31"/>
      <c r="E36" s="109" t="s">
        <v>40</v>
      </c>
      <c r="F36" s="120">
        <f>ROUND((SUM(BH117:BH194)),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 hidden="1" customHeight="1">
      <c r="A37" s="31"/>
      <c r="B37" s="36"/>
      <c r="C37" s="31"/>
      <c r="D37" s="31"/>
      <c r="E37" s="109" t="s">
        <v>41</v>
      </c>
      <c r="F37" s="120">
        <f>ROUND((SUM(BI117:BI194)),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4" customHeight="1">
      <c r="A39" s="31"/>
      <c r="B39" s="36"/>
      <c r="C39" s="122"/>
      <c r="D39" s="123" t="s">
        <v>42</v>
      </c>
      <c r="E39" s="124"/>
      <c r="F39" s="124"/>
      <c r="G39" s="125" t="s">
        <v>43</v>
      </c>
      <c r="H39" s="126" t="s">
        <v>44</v>
      </c>
      <c r="I39" s="124"/>
      <c r="J39" s="127">
        <f>SUM(J30:J37)</f>
        <v>0</v>
      </c>
      <c r="K39" s="128"/>
      <c r="L39" s="48"/>
      <c r="S39" s="31"/>
      <c r="T39" s="31"/>
      <c r="U39" s="31"/>
      <c r="V39" s="31"/>
      <c r="W39" s="31"/>
      <c r="X39" s="31"/>
      <c r="Y39" s="31"/>
      <c r="Z39" s="31"/>
      <c r="AA39" s="31"/>
      <c r="AB39" s="31"/>
      <c r="AC39" s="31"/>
      <c r="AD39" s="31"/>
      <c r="AE39" s="31"/>
    </row>
    <row r="40" spans="1:31" s="2" customFormat="1" ht="14.4"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 customHeight="1">
      <c r="B41" s="17"/>
      <c r="L41" s="17"/>
    </row>
    <row r="42" spans="1:31" s="1" customFormat="1" ht="14.4" customHeight="1">
      <c r="B42" s="17"/>
      <c r="L42" s="17"/>
    </row>
    <row r="43" spans="1:31" s="1" customFormat="1" ht="14.4" customHeight="1">
      <c r="B43" s="17"/>
      <c r="L43" s="17"/>
    </row>
    <row r="44" spans="1:31" s="1" customFormat="1" ht="14.4" customHeight="1">
      <c r="B44" s="17"/>
      <c r="L44" s="17"/>
    </row>
    <row r="45" spans="1:31" s="1" customFormat="1" ht="14.4" customHeight="1">
      <c r="B45" s="17"/>
      <c r="L45" s="17"/>
    </row>
    <row r="46" spans="1:31" s="1" customFormat="1" ht="14.4" customHeight="1">
      <c r="B46" s="17"/>
      <c r="L46" s="17"/>
    </row>
    <row r="47" spans="1:31" s="1" customFormat="1" ht="14.4" customHeight="1">
      <c r="B47" s="17"/>
      <c r="L47" s="17"/>
    </row>
    <row r="48" spans="1:31" s="1" customFormat="1" ht="14.4" customHeight="1">
      <c r="B48" s="17"/>
      <c r="L48" s="17"/>
    </row>
    <row r="49" spans="1:31" s="1" customFormat="1" ht="14.4" customHeight="1">
      <c r="B49" s="17"/>
      <c r="L49" s="17"/>
    </row>
    <row r="50" spans="1:31" s="2" customFormat="1" ht="14.4" customHeight="1">
      <c r="B50" s="48"/>
      <c r="D50" s="129" t="s">
        <v>45</v>
      </c>
      <c r="E50" s="130"/>
      <c r="F50" s="130"/>
      <c r="G50" s="129" t="s">
        <v>46</v>
      </c>
      <c r="H50" s="130"/>
      <c r="I50" s="130"/>
      <c r="J50" s="130"/>
      <c r="K50" s="130"/>
      <c r="L50" s="48"/>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5">
      <c r="A61" s="31"/>
      <c r="B61" s="36"/>
      <c r="C61" s="31"/>
      <c r="D61" s="131" t="s">
        <v>47</v>
      </c>
      <c r="E61" s="132"/>
      <c r="F61" s="133" t="s">
        <v>48</v>
      </c>
      <c r="G61" s="131" t="s">
        <v>47</v>
      </c>
      <c r="H61" s="132"/>
      <c r="I61" s="132"/>
      <c r="J61" s="134" t="s">
        <v>48</v>
      </c>
      <c r="K61" s="132"/>
      <c r="L61" s="48"/>
      <c r="S61" s="31"/>
      <c r="T61" s="31"/>
      <c r="U61" s="31"/>
      <c r="V61" s="31"/>
      <c r="W61" s="31"/>
      <c r="X61" s="31"/>
      <c r="Y61" s="31"/>
      <c r="Z61" s="31"/>
      <c r="AA61" s="31"/>
      <c r="AB61" s="31"/>
      <c r="AC61" s="31"/>
      <c r="AD61" s="31"/>
      <c r="AE61" s="31"/>
    </row>
    <row r="62" spans="1:31">
      <c r="B62" s="17"/>
      <c r="L62" s="17"/>
    </row>
    <row r="63" spans="1:31">
      <c r="B63" s="17"/>
      <c r="L63" s="17"/>
    </row>
    <row r="64" spans="1:31">
      <c r="B64" s="17"/>
      <c r="L64" s="17"/>
    </row>
    <row r="65" spans="1:31" s="2" customFormat="1" ht="13">
      <c r="A65" s="31"/>
      <c r="B65" s="36"/>
      <c r="C65" s="31"/>
      <c r="D65" s="129" t="s">
        <v>49</v>
      </c>
      <c r="E65" s="135"/>
      <c r="F65" s="135"/>
      <c r="G65" s="129" t="s">
        <v>50</v>
      </c>
      <c r="H65" s="135"/>
      <c r="I65" s="135"/>
      <c r="J65" s="135"/>
      <c r="K65" s="135"/>
      <c r="L65" s="48"/>
      <c r="S65" s="31"/>
      <c r="T65" s="31"/>
      <c r="U65" s="31"/>
      <c r="V65" s="31"/>
      <c r="W65" s="31"/>
      <c r="X65" s="31"/>
      <c r="Y65" s="31"/>
      <c r="Z65" s="31"/>
      <c r="AA65" s="31"/>
      <c r="AB65" s="31"/>
      <c r="AC65" s="31"/>
      <c r="AD65" s="31"/>
      <c r="AE65" s="31"/>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5">
      <c r="A76" s="31"/>
      <c r="B76" s="36"/>
      <c r="C76" s="31"/>
      <c r="D76" s="131" t="s">
        <v>47</v>
      </c>
      <c r="E76" s="132"/>
      <c r="F76" s="133" t="s">
        <v>48</v>
      </c>
      <c r="G76" s="131" t="s">
        <v>47</v>
      </c>
      <c r="H76" s="132"/>
      <c r="I76" s="132"/>
      <c r="J76" s="134" t="s">
        <v>48</v>
      </c>
      <c r="K76" s="132"/>
      <c r="L76" s="48"/>
      <c r="S76" s="31"/>
      <c r="T76" s="31"/>
      <c r="U76" s="31"/>
      <c r="V76" s="31"/>
      <c r="W76" s="31"/>
      <c r="X76" s="31"/>
      <c r="Y76" s="31"/>
      <c r="Z76" s="31"/>
      <c r="AA76" s="31"/>
      <c r="AB76" s="31"/>
      <c r="AC76" s="31"/>
      <c r="AD76" s="31"/>
      <c r="AE76" s="31"/>
    </row>
    <row r="77" spans="1:31" s="2" customFormat="1" ht="14.4"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 customHeight="1">
      <c r="A82" s="31"/>
      <c r="B82" s="32"/>
      <c r="C82" s="20" t="s">
        <v>92</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63" t="str">
        <f>E7</f>
        <v>Oprava kolejí a výhybek v žst. Přerov 2022</v>
      </c>
      <c r="F85" s="264"/>
      <c r="G85" s="264"/>
      <c r="H85" s="264"/>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90</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47" t="str">
        <f>E9</f>
        <v>SO 02 - Etapa 3 - práce SSZT</v>
      </c>
      <c r="F87" s="262"/>
      <c r="G87" s="262"/>
      <c r="H87" s="262"/>
      <c r="I87" s="33"/>
      <c r="J87" s="33"/>
      <c r="K87" s="33"/>
      <c r="L87" s="48"/>
      <c r="S87" s="31"/>
      <c r="T87" s="31"/>
      <c r="U87" s="31"/>
      <c r="V87" s="31"/>
      <c r="W87" s="31"/>
      <c r="X87" s="31"/>
      <c r="Y87" s="31"/>
      <c r="Z87" s="31"/>
      <c r="AA87" s="31"/>
      <c r="AB87" s="31"/>
      <c r="AC87" s="31"/>
      <c r="AD87" s="31"/>
      <c r="AE87" s="31"/>
    </row>
    <row r="88" spans="1:47" s="2" customFormat="1" ht="6.9"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 xml:space="preserve"> </v>
      </c>
      <c r="G89" s="33"/>
      <c r="H89" s="33"/>
      <c r="I89" s="26" t="s">
        <v>22</v>
      </c>
      <c r="J89" s="63">
        <f>IF(J12="","",J12)</f>
        <v>0</v>
      </c>
      <c r="K89" s="33"/>
      <c r="L89" s="48"/>
      <c r="S89" s="31"/>
      <c r="T89" s="31"/>
      <c r="U89" s="31"/>
      <c r="V89" s="31"/>
      <c r="W89" s="31"/>
      <c r="X89" s="31"/>
      <c r="Y89" s="31"/>
      <c r="Z89" s="31"/>
      <c r="AA89" s="31"/>
      <c r="AB89" s="31"/>
      <c r="AC89" s="31"/>
      <c r="AD89" s="31"/>
      <c r="AE89" s="31"/>
    </row>
    <row r="90" spans="1:47" s="2" customFormat="1" ht="6.9"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15" customHeight="1">
      <c r="A91" s="31"/>
      <c r="B91" s="32"/>
      <c r="C91" s="26" t="s">
        <v>23</v>
      </c>
      <c r="D91" s="33"/>
      <c r="E91" s="33"/>
      <c r="F91" s="24" t="str">
        <f>E15</f>
        <v xml:space="preserve"> </v>
      </c>
      <c r="G91" s="33"/>
      <c r="H91" s="33"/>
      <c r="I91" s="26" t="s">
        <v>28</v>
      </c>
      <c r="J91" s="29" t="str">
        <f>E21</f>
        <v xml:space="preserve"> </v>
      </c>
      <c r="K91" s="33"/>
      <c r="L91" s="48"/>
      <c r="S91" s="31"/>
      <c r="T91" s="31"/>
      <c r="U91" s="31"/>
      <c r="V91" s="31"/>
      <c r="W91" s="31"/>
      <c r="X91" s="31"/>
      <c r="Y91" s="31"/>
      <c r="Z91" s="31"/>
      <c r="AA91" s="31"/>
      <c r="AB91" s="31"/>
      <c r="AC91" s="31"/>
      <c r="AD91" s="31"/>
      <c r="AE91" s="31"/>
    </row>
    <row r="92" spans="1:47" s="2" customFormat="1" ht="15.15" customHeight="1">
      <c r="A92" s="31"/>
      <c r="B92" s="32"/>
      <c r="C92" s="26" t="s">
        <v>26</v>
      </c>
      <c r="D92" s="33"/>
      <c r="E92" s="33"/>
      <c r="F92" s="24" t="str">
        <f>IF(E18="","",E18)</f>
        <v>Vyplň údaj</v>
      </c>
      <c r="G92" s="33"/>
      <c r="H92" s="33"/>
      <c r="I92" s="26" t="s">
        <v>30</v>
      </c>
      <c r="J92" s="29" t="str">
        <f>E24</f>
        <v xml:space="preserve"> </v>
      </c>
      <c r="K92" s="33"/>
      <c r="L92" s="48"/>
      <c r="S92" s="31"/>
      <c r="T92" s="31"/>
      <c r="U92" s="31"/>
      <c r="V92" s="31"/>
      <c r="W92" s="31"/>
      <c r="X92" s="31"/>
      <c r="Y92" s="31"/>
      <c r="Z92" s="31"/>
      <c r="AA92" s="31"/>
      <c r="AB92" s="31"/>
      <c r="AC92" s="31"/>
      <c r="AD92" s="31"/>
      <c r="AE92" s="31"/>
    </row>
    <row r="93" spans="1:47" s="2" customFormat="1" ht="10.4"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93</v>
      </c>
      <c r="D94" s="141"/>
      <c r="E94" s="141"/>
      <c r="F94" s="141"/>
      <c r="G94" s="141"/>
      <c r="H94" s="141"/>
      <c r="I94" s="141"/>
      <c r="J94" s="142" t="s">
        <v>94</v>
      </c>
      <c r="K94" s="141"/>
      <c r="L94" s="48"/>
      <c r="S94" s="31"/>
      <c r="T94" s="31"/>
      <c r="U94" s="31"/>
      <c r="V94" s="31"/>
      <c r="W94" s="31"/>
      <c r="X94" s="31"/>
      <c r="Y94" s="31"/>
      <c r="Z94" s="31"/>
      <c r="AA94" s="31"/>
      <c r="AB94" s="31"/>
      <c r="AC94" s="31"/>
      <c r="AD94" s="31"/>
      <c r="AE94" s="31"/>
    </row>
    <row r="95" spans="1:47" s="2" customFormat="1" ht="10.4"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75" customHeight="1">
      <c r="A96" s="31"/>
      <c r="B96" s="32"/>
      <c r="C96" s="143" t="s">
        <v>95</v>
      </c>
      <c r="D96" s="33"/>
      <c r="E96" s="33"/>
      <c r="F96" s="33"/>
      <c r="G96" s="33"/>
      <c r="H96" s="33"/>
      <c r="I96" s="33"/>
      <c r="J96" s="81">
        <f>J117</f>
        <v>0</v>
      </c>
      <c r="K96" s="33"/>
      <c r="L96" s="48"/>
      <c r="S96" s="31"/>
      <c r="T96" s="31"/>
      <c r="U96" s="31"/>
      <c r="V96" s="31"/>
      <c r="W96" s="31"/>
      <c r="X96" s="31"/>
      <c r="Y96" s="31"/>
      <c r="Z96" s="31"/>
      <c r="AA96" s="31"/>
      <c r="AB96" s="31"/>
      <c r="AC96" s="31"/>
      <c r="AD96" s="31"/>
      <c r="AE96" s="31"/>
      <c r="AU96" s="14" t="s">
        <v>96</v>
      </c>
    </row>
    <row r="97" spans="1:31" s="9" customFormat="1" ht="24.9" customHeight="1">
      <c r="B97" s="144"/>
      <c r="C97" s="145"/>
      <c r="D97" s="146" t="s">
        <v>99</v>
      </c>
      <c r="E97" s="147"/>
      <c r="F97" s="147"/>
      <c r="G97" s="147"/>
      <c r="H97" s="147"/>
      <c r="I97" s="147"/>
      <c r="J97" s="148">
        <f>J118</f>
        <v>0</v>
      </c>
      <c r="K97" s="145"/>
      <c r="L97" s="149"/>
    </row>
    <row r="98" spans="1:31" s="2" customFormat="1" ht="21.75" customHeight="1">
      <c r="A98" s="31"/>
      <c r="B98" s="32"/>
      <c r="C98" s="33"/>
      <c r="D98" s="33"/>
      <c r="E98" s="33"/>
      <c r="F98" s="33"/>
      <c r="G98" s="33"/>
      <c r="H98" s="33"/>
      <c r="I98" s="33"/>
      <c r="J98" s="33"/>
      <c r="K98" s="33"/>
      <c r="L98" s="48"/>
      <c r="S98" s="31"/>
      <c r="T98" s="31"/>
      <c r="U98" s="31"/>
      <c r="V98" s="31"/>
      <c r="W98" s="31"/>
      <c r="X98" s="31"/>
      <c r="Y98" s="31"/>
      <c r="Z98" s="31"/>
      <c r="AA98" s="31"/>
      <c r="AB98" s="31"/>
      <c r="AC98" s="31"/>
      <c r="AD98" s="31"/>
      <c r="AE98" s="31"/>
    </row>
    <row r="99" spans="1:31" s="2" customFormat="1" ht="6.9" customHeight="1">
      <c r="A99" s="31"/>
      <c r="B99" s="51"/>
      <c r="C99" s="52"/>
      <c r="D99" s="52"/>
      <c r="E99" s="52"/>
      <c r="F99" s="52"/>
      <c r="G99" s="52"/>
      <c r="H99" s="52"/>
      <c r="I99" s="52"/>
      <c r="J99" s="52"/>
      <c r="K99" s="52"/>
      <c r="L99" s="48"/>
      <c r="S99" s="31"/>
      <c r="T99" s="31"/>
      <c r="U99" s="31"/>
      <c r="V99" s="31"/>
      <c r="W99" s="31"/>
      <c r="X99" s="31"/>
      <c r="Y99" s="31"/>
      <c r="Z99" s="31"/>
      <c r="AA99" s="31"/>
      <c r="AB99" s="31"/>
      <c r="AC99" s="31"/>
      <c r="AD99" s="31"/>
      <c r="AE99" s="31"/>
    </row>
    <row r="103" spans="1:31" s="2" customFormat="1" ht="6.9" customHeight="1">
      <c r="A103" s="31"/>
      <c r="B103" s="53"/>
      <c r="C103" s="54"/>
      <c r="D103" s="54"/>
      <c r="E103" s="54"/>
      <c r="F103" s="54"/>
      <c r="G103" s="54"/>
      <c r="H103" s="54"/>
      <c r="I103" s="54"/>
      <c r="J103" s="54"/>
      <c r="K103" s="54"/>
      <c r="L103" s="48"/>
      <c r="S103" s="31"/>
      <c r="T103" s="31"/>
      <c r="U103" s="31"/>
      <c r="V103" s="31"/>
      <c r="W103" s="31"/>
      <c r="X103" s="31"/>
      <c r="Y103" s="31"/>
      <c r="Z103" s="31"/>
      <c r="AA103" s="31"/>
      <c r="AB103" s="31"/>
      <c r="AC103" s="31"/>
      <c r="AD103" s="31"/>
      <c r="AE103" s="31"/>
    </row>
    <row r="104" spans="1:31" s="2" customFormat="1" ht="24.9" customHeight="1">
      <c r="A104" s="31"/>
      <c r="B104" s="32"/>
      <c r="C104" s="20" t="s">
        <v>101</v>
      </c>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6.9" customHeight="1">
      <c r="A105" s="31"/>
      <c r="B105" s="32"/>
      <c r="C105" s="33"/>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2" customHeight="1">
      <c r="A106" s="31"/>
      <c r="B106" s="32"/>
      <c r="C106" s="26" t="s">
        <v>16</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6.5" customHeight="1">
      <c r="A107" s="31"/>
      <c r="B107" s="32"/>
      <c r="C107" s="33"/>
      <c r="D107" s="33"/>
      <c r="E107" s="263" t="str">
        <f>E7</f>
        <v>Oprava kolejí a výhybek v žst. Přerov 2022</v>
      </c>
      <c r="F107" s="264"/>
      <c r="G107" s="264"/>
      <c r="H107" s="264"/>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90</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47" t="str">
        <f>E9</f>
        <v>SO 02 - Etapa 3 - práce SSZT</v>
      </c>
      <c r="F109" s="262"/>
      <c r="G109" s="262"/>
      <c r="H109" s="262"/>
      <c r="I109" s="33"/>
      <c r="J109" s="33"/>
      <c r="K109" s="33"/>
      <c r="L109" s="48"/>
      <c r="S109" s="31"/>
      <c r="T109" s="31"/>
      <c r="U109" s="31"/>
      <c r="V109" s="31"/>
      <c r="W109" s="31"/>
      <c r="X109" s="31"/>
      <c r="Y109" s="31"/>
      <c r="Z109" s="31"/>
      <c r="AA109" s="31"/>
      <c r="AB109" s="31"/>
      <c r="AC109" s="31"/>
      <c r="AD109" s="31"/>
      <c r="AE109" s="31"/>
    </row>
    <row r="110" spans="1:31" s="2" customFormat="1" ht="6.9" customHeight="1">
      <c r="A110" s="31"/>
      <c r="B110" s="32"/>
      <c r="C110" s="33"/>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2" customHeight="1">
      <c r="A111" s="31"/>
      <c r="B111" s="32"/>
      <c r="C111" s="26" t="s">
        <v>20</v>
      </c>
      <c r="D111" s="33"/>
      <c r="E111" s="33"/>
      <c r="F111" s="24" t="str">
        <f>F12</f>
        <v xml:space="preserve"> </v>
      </c>
      <c r="G111" s="33"/>
      <c r="H111" s="33"/>
      <c r="I111" s="26" t="s">
        <v>22</v>
      </c>
      <c r="J111" s="63">
        <f>IF(J12="","",J12)</f>
        <v>0</v>
      </c>
      <c r="K111" s="33"/>
      <c r="L111" s="48"/>
      <c r="S111" s="31"/>
      <c r="T111" s="31"/>
      <c r="U111" s="31"/>
      <c r="V111" s="31"/>
      <c r="W111" s="31"/>
      <c r="X111" s="31"/>
      <c r="Y111" s="31"/>
      <c r="Z111" s="31"/>
      <c r="AA111" s="31"/>
      <c r="AB111" s="31"/>
      <c r="AC111" s="31"/>
      <c r="AD111" s="31"/>
      <c r="AE111" s="31"/>
    </row>
    <row r="112" spans="1:31" s="2" customFormat="1" ht="6.9"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5.15" customHeight="1">
      <c r="A113" s="31"/>
      <c r="B113" s="32"/>
      <c r="C113" s="26" t="s">
        <v>23</v>
      </c>
      <c r="D113" s="33"/>
      <c r="E113" s="33"/>
      <c r="F113" s="24" t="str">
        <f>E15</f>
        <v xml:space="preserve"> </v>
      </c>
      <c r="G113" s="33"/>
      <c r="H113" s="33"/>
      <c r="I113" s="26" t="s">
        <v>28</v>
      </c>
      <c r="J113" s="29" t="str">
        <f>E21</f>
        <v xml:space="preserve"> </v>
      </c>
      <c r="K113" s="33"/>
      <c r="L113" s="48"/>
      <c r="S113" s="31"/>
      <c r="T113" s="31"/>
      <c r="U113" s="31"/>
      <c r="V113" s="31"/>
      <c r="W113" s="31"/>
      <c r="X113" s="31"/>
      <c r="Y113" s="31"/>
      <c r="Z113" s="31"/>
      <c r="AA113" s="31"/>
      <c r="AB113" s="31"/>
      <c r="AC113" s="31"/>
      <c r="AD113" s="31"/>
      <c r="AE113" s="31"/>
    </row>
    <row r="114" spans="1:65" s="2" customFormat="1" ht="15.15" customHeight="1">
      <c r="A114" s="31"/>
      <c r="B114" s="32"/>
      <c r="C114" s="26" t="s">
        <v>26</v>
      </c>
      <c r="D114" s="33"/>
      <c r="E114" s="33"/>
      <c r="F114" s="24" t="str">
        <f>IF(E18="","",E18)</f>
        <v>Vyplň údaj</v>
      </c>
      <c r="G114" s="33"/>
      <c r="H114" s="33"/>
      <c r="I114" s="26" t="s">
        <v>30</v>
      </c>
      <c r="J114" s="29" t="str">
        <f>E24</f>
        <v xml:space="preserve"> </v>
      </c>
      <c r="K114" s="33"/>
      <c r="L114" s="48"/>
      <c r="S114" s="31"/>
      <c r="T114" s="31"/>
      <c r="U114" s="31"/>
      <c r="V114" s="31"/>
      <c r="W114" s="31"/>
      <c r="X114" s="31"/>
      <c r="Y114" s="31"/>
      <c r="Z114" s="31"/>
      <c r="AA114" s="31"/>
      <c r="AB114" s="31"/>
      <c r="AC114" s="31"/>
      <c r="AD114" s="31"/>
      <c r="AE114" s="31"/>
    </row>
    <row r="115" spans="1:65" s="2" customFormat="1" ht="10.4"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11" customFormat="1" ht="29.25" customHeight="1">
      <c r="A116" s="156"/>
      <c r="B116" s="157"/>
      <c r="C116" s="158" t="s">
        <v>102</v>
      </c>
      <c r="D116" s="159" t="s">
        <v>57</v>
      </c>
      <c r="E116" s="159" t="s">
        <v>53</v>
      </c>
      <c r="F116" s="159" t="s">
        <v>54</v>
      </c>
      <c r="G116" s="159" t="s">
        <v>103</v>
      </c>
      <c r="H116" s="159" t="s">
        <v>104</v>
      </c>
      <c r="I116" s="159" t="s">
        <v>105</v>
      </c>
      <c r="J116" s="159" t="s">
        <v>94</v>
      </c>
      <c r="K116" s="160" t="s">
        <v>106</v>
      </c>
      <c r="L116" s="161"/>
      <c r="M116" s="72" t="s">
        <v>1</v>
      </c>
      <c r="N116" s="73" t="s">
        <v>36</v>
      </c>
      <c r="O116" s="73" t="s">
        <v>107</v>
      </c>
      <c r="P116" s="73" t="s">
        <v>108</v>
      </c>
      <c r="Q116" s="73" t="s">
        <v>109</v>
      </c>
      <c r="R116" s="73" t="s">
        <v>110</v>
      </c>
      <c r="S116" s="73" t="s">
        <v>111</v>
      </c>
      <c r="T116" s="74" t="s">
        <v>112</v>
      </c>
      <c r="U116" s="156"/>
      <c r="V116" s="156"/>
      <c r="W116" s="156"/>
      <c r="X116" s="156"/>
      <c r="Y116" s="156"/>
      <c r="Z116" s="156"/>
      <c r="AA116" s="156"/>
      <c r="AB116" s="156"/>
      <c r="AC116" s="156"/>
      <c r="AD116" s="156"/>
      <c r="AE116" s="156"/>
    </row>
    <row r="117" spans="1:65" s="2" customFormat="1" ht="22.75" customHeight="1">
      <c r="A117" s="31"/>
      <c r="B117" s="32"/>
      <c r="C117" s="79" t="s">
        <v>113</v>
      </c>
      <c r="D117" s="33"/>
      <c r="E117" s="33"/>
      <c r="F117" s="33"/>
      <c r="G117" s="33"/>
      <c r="H117" s="33"/>
      <c r="I117" s="33"/>
      <c r="J117" s="162">
        <f>BK117</f>
        <v>0</v>
      </c>
      <c r="K117" s="33"/>
      <c r="L117" s="36"/>
      <c r="M117" s="75"/>
      <c r="N117" s="163"/>
      <c r="O117" s="76"/>
      <c r="P117" s="164">
        <f>P118</f>
        <v>0</v>
      </c>
      <c r="Q117" s="76"/>
      <c r="R117" s="164">
        <f>R118</f>
        <v>0</v>
      </c>
      <c r="S117" s="76"/>
      <c r="T117" s="165">
        <f>T118</f>
        <v>0</v>
      </c>
      <c r="U117" s="31"/>
      <c r="V117" s="31"/>
      <c r="W117" s="31"/>
      <c r="X117" s="31"/>
      <c r="Y117" s="31"/>
      <c r="Z117" s="31"/>
      <c r="AA117" s="31"/>
      <c r="AB117" s="31"/>
      <c r="AC117" s="31"/>
      <c r="AD117" s="31"/>
      <c r="AE117" s="31"/>
      <c r="AT117" s="14" t="s">
        <v>71</v>
      </c>
      <c r="AU117" s="14" t="s">
        <v>96</v>
      </c>
      <c r="BK117" s="166">
        <f>BK118</f>
        <v>0</v>
      </c>
    </row>
    <row r="118" spans="1:65" s="12" customFormat="1" ht="26" customHeight="1">
      <c r="B118" s="167"/>
      <c r="C118" s="168"/>
      <c r="D118" s="169" t="s">
        <v>71</v>
      </c>
      <c r="E118" s="170" t="s">
        <v>348</v>
      </c>
      <c r="F118" s="170" t="s">
        <v>349</v>
      </c>
      <c r="G118" s="168"/>
      <c r="H118" s="168"/>
      <c r="I118" s="171"/>
      <c r="J118" s="172">
        <f>BK118</f>
        <v>0</v>
      </c>
      <c r="K118" s="168"/>
      <c r="L118" s="173"/>
      <c r="M118" s="174"/>
      <c r="N118" s="175"/>
      <c r="O118" s="175"/>
      <c r="P118" s="176">
        <f>SUM(P119:P194)</f>
        <v>0</v>
      </c>
      <c r="Q118" s="175"/>
      <c r="R118" s="176">
        <f>SUM(R119:R194)</f>
        <v>0</v>
      </c>
      <c r="S118" s="175"/>
      <c r="T118" s="177">
        <f>SUM(T119:T194)</f>
        <v>0</v>
      </c>
      <c r="AR118" s="178" t="s">
        <v>124</v>
      </c>
      <c r="AT118" s="179" t="s">
        <v>71</v>
      </c>
      <c r="AU118" s="179" t="s">
        <v>72</v>
      </c>
      <c r="AY118" s="178" t="s">
        <v>116</v>
      </c>
      <c r="BK118" s="180">
        <f>SUM(BK119:BK194)</f>
        <v>0</v>
      </c>
    </row>
    <row r="119" spans="1:65" s="2" customFormat="1" ht="24.15" customHeight="1">
      <c r="A119" s="31"/>
      <c r="B119" s="32"/>
      <c r="C119" s="183" t="s">
        <v>80</v>
      </c>
      <c r="D119" s="183" t="s">
        <v>119</v>
      </c>
      <c r="E119" s="184" t="s">
        <v>428</v>
      </c>
      <c r="F119" s="185" t="s">
        <v>429</v>
      </c>
      <c r="G119" s="186" t="s">
        <v>169</v>
      </c>
      <c r="H119" s="187">
        <v>3</v>
      </c>
      <c r="I119" s="188"/>
      <c r="J119" s="189">
        <f>ROUND(I119*H119,2)</f>
        <v>0</v>
      </c>
      <c r="K119" s="185" t="s">
        <v>123</v>
      </c>
      <c r="L119" s="36"/>
      <c r="M119" s="190" t="s">
        <v>1</v>
      </c>
      <c r="N119" s="191" t="s">
        <v>37</v>
      </c>
      <c r="O119" s="68"/>
      <c r="P119" s="192">
        <f>O119*H119</f>
        <v>0</v>
      </c>
      <c r="Q119" s="192">
        <v>0</v>
      </c>
      <c r="R119" s="192">
        <f>Q119*H119</f>
        <v>0</v>
      </c>
      <c r="S119" s="192">
        <v>0</v>
      </c>
      <c r="T119" s="193">
        <f>S119*H119</f>
        <v>0</v>
      </c>
      <c r="U119" s="31"/>
      <c r="V119" s="31"/>
      <c r="W119" s="31"/>
      <c r="X119" s="31"/>
      <c r="Y119" s="31"/>
      <c r="Z119" s="31"/>
      <c r="AA119" s="31"/>
      <c r="AB119" s="31"/>
      <c r="AC119" s="31"/>
      <c r="AD119" s="31"/>
      <c r="AE119" s="31"/>
      <c r="AR119" s="194" t="s">
        <v>353</v>
      </c>
      <c r="AT119" s="194" t="s">
        <v>119</v>
      </c>
      <c r="AU119" s="194" t="s">
        <v>80</v>
      </c>
      <c r="AY119" s="14" t="s">
        <v>116</v>
      </c>
      <c r="BE119" s="195">
        <f>IF(N119="základní",J119,0)</f>
        <v>0</v>
      </c>
      <c r="BF119" s="195">
        <f>IF(N119="snížená",J119,0)</f>
        <v>0</v>
      </c>
      <c r="BG119" s="195">
        <f>IF(N119="zákl. přenesená",J119,0)</f>
        <v>0</v>
      </c>
      <c r="BH119" s="195">
        <f>IF(N119="sníž. přenesená",J119,0)</f>
        <v>0</v>
      </c>
      <c r="BI119" s="195">
        <f>IF(N119="nulová",J119,0)</f>
        <v>0</v>
      </c>
      <c r="BJ119" s="14" t="s">
        <v>80</v>
      </c>
      <c r="BK119" s="195">
        <f>ROUND(I119*H119,2)</f>
        <v>0</v>
      </c>
      <c r="BL119" s="14" t="s">
        <v>353</v>
      </c>
      <c r="BM119" s="194" t="s">
        <v>430</v>
      </c>
    </row>
    <row r="120" spans="1:65" s="2" customFormat="1" ht="36">
      <c r="A120" s="31"/>
      <c r="B120" s="32"/>
      <c r="C120" s="33"/>
      <c r="D120" s="196" t="s">
        <v>126</v>
      </c>
      <c r="E120" s="33"/>
      <c r="F120" s="197" t="s">
        <v>431</v>
      </c>
      <c r="G120" s="33"/>
      <c r="H120" s="33"/>
      <c r="I120" s="198"/>
      <c r="J120" s="33"/>
      <c r="K120" s="33"/>
      <c r="L120" s="36"/>
      <c r="M120" s="199"/>
      <c r="N120" s="200"/>
      <c r="O120" s="68"/>
      <c r="P120" s="68"/>
      <c r="Q120" s="68"/>
      <c r="R120" s="68"/>
      <c r="S120" s="68"/>
      <c r="T120" s="69"/>
      <c r="U120" s="31"/>
      <c r="V120" s="31"/>
      <c r="W120" s="31"/>
      <c r="X120" s="31"/>
      <c r="Y120" s="31"/>
      <c r="Z120" s="31"/>
      <c r="AA120" s="31"/>
      <c r="AB120" s="31"/>
      <c r="AC120" s="31"/>
      <c r="AD120" s="31"/>
      <c r="AE120" s="31"/>
      <c r="AT120" s="14" t="s">
        <v>126</v>
      </c>
      <c r="AU120" s="14" t="s">
        <v>80</v>
      </c>
    </row>
    <row r="121" spans="1:65" s="2" customFormat="1" ht="24.15" customHeight="1">
      <c r="A121" s="31"/>
      <c r="B121" s="32"/>
      <c r="C121" s="183" t="s">
        <v>82</v>
      </c>
      <c r="D121" s="183" t="s">
        <v>119</v>
      </c>
      <c r="E121" s="184" t="s">
        <v>432</v>
      </c>
      <c r="F121" s="185" t="s">
        <v>433</v>
      </c>
      <c r="G121" s="186" t="s">
        <v>169</v>
      </c>
      <c r="H121" s="187">
        <v>3</v>
      </c>
      <c r="I121" s="188"/>
      <c r="J121" s="189">
        <f>ROUND(I121*H121,2)</f>
        <v>0</v>
      </c>
      <c r="K121" s="185" t="s">
        <v>123</v>
      </c>
      <c r="L121" s="36"/>
      <c r="M121" s="190" t="s">
        <v>1</v>
      </c>
      <c r="N121" s="191" t="s">
        <v>37</v>
      </c>
      <c r="O121" s="68"/>
      <c r="P121" s="192">
        <f>O121*H121</f>
        <v>0</v>
      </c>
      <c r="Q121" s="192">
        <v>0</v>
      </c>
      <c r="R121" s="192">
        <f>Q121*H121</f>
        <v>0</v>
      </c>
      <c r="S121" s="192">
        <v>0</v>
      </c>
      <c r="T121" s="193">
        <f>S121*H121</f>
        <v>0</v>
      </c>
      <c r="U121" s="31"/>
      <c r="V121" s="31"/>
      <c r="W121" s="31"/>
      <c r="X121" s="31"/>
      <c r="Y121" s="31"/>
      <c r="Z121" s="31"/>
      <c r="AA121" s="31"/>
      <c r="AB121" s="31"/>
      <c r="AC121" s="31"/>
      <c r="AD121" s="31"/>
      <c r="AE121" s="31"/>
      <c r="AR121" s="194" t="s">
        <v>353</v>
      </c>
      <c r="AT121" s="194" t="s">
        <v>119</v>
      </c>
      <c r="AU121" s="194" t="s">
        <v>80</v>
      </c>
      <c r="AY121" s="14" t="s">
        <v>116</v>
      </c>
      <c r="BE121" s="195">
        <f>IF(N121="základní",J121,0)</f>
        <v>0</v>
      </c>
      <c r="BF121" s="195">
        <f>IF(N121="snížená",J121,0)</f>
        <v>0</v>
      </c>
      <c r="BG121" s="195">
        <f>IF(N121="zákl. přenesená",J121,0)</f>
        <v>0</v>
      </c>
      <c r="BH121" s="195">
        <f>IF(N121="sníž. přenesená",J121,0)</f>
        <v>0</v>
      </c>
      <c r="BI121" s="195">
        <f>IF(N121="nulová",J121,0)</f>
        <v>0</v>
      </c>
      <c r="BJ121" s="14" t="s">
        <v>80</v>
      </c>
      <c r="BK121" s="195">
        <f>ROUND(I121*H121,2)</f>
        <v>0</v>
      </c>
      <c r="BL121" s="14" t="s">
        <v>353</v>
      </c>
      <c r="BM121" s="194" t="s">
        <v>434</v>
      </c>
    </row>
    <row r="122" spans="1:65" s="2" customFormat="1" ht="18">
      <c r="A122" s="31"/>
      <c r="B122" s="32"/>
      <c r="C122" s="33"/>
      <c r="D122" s="196" t="s">
        <v>126</v>
      </c>
      <c r="E122" s="33"/>
      <c r="F122" s="197" t="s">
        <v>433</v>
      </c>
      <c r="G122" s="33"/>
      <c r="H122" s="33"/>
      <c r="I122" s="198"/>
      <c r="J122" s="33"/>
      <c r="K122" s="33"/>
      <c r="L122" s="36"/>
      <c r="M122" s="199"/>
      <c r="N122" s="200"/>
      <c r="O122" s="68"/>
      <c r="P122" s="68"/>
      <c r="Q122" s="68"/>
      <c r="R122" s="68"/>
      <c r="S122" s="68"/>
      <c r="T122" s="69"/>
      <c r="U122" s="31"/>
      <c r="V122" s="31"/>
      <c r="W122" s="31"/>
      <c r="X122" s="31"/>
      <c r="Y122" s="31"/>
      <c r="Z122" s="31"/>
      <c r="AA122" s="31"/>
      <c r="AB122" s="31"/>
      <c r="AC122" s="31"/>
      <c r="AD122" s="31"/>
      <c r="AE122" s="31"/>
      <c r="AT122" s="14" t="s">
        <v>126</v>
      </c>
      <c r="AU122" s="14" t="s">
        <v>80</v>
      </c>
    </row>
    <row r="123" spans="1:65" s="2" customFormat="1" ht="33" customHeight="1">
      <c r="A123" s="31"/>
      <c r="B123" s="32"/>
      <c r="C123" s="183" t="s">
        <v>133</v>
      </c>
      <c r="D123" s="183" t="s">
        <v>119</v>
      </c>
      <c r="E123" s="184" t="s">
        <v>435</v>
      </c>
      <c r="F123" s="185" t="s">
        <v>436</v>
      </c>
      <c r="G123" s="186" t="s">
        <v>169</v>
      </c>
      <c r="H123" s="187">
        <v>3</v>
      </c>
      <c r="I123" s="188"/>
      <c r="J123" s="189">
        <f>ROUND(I123*H123,2)</f>
        <v>0</v>
      </c>
      <c r="K123" s="185" t="s">
        <v>123</v>
      </c>
      <c r="L123" s="36"/>
      <c r="M123" s="190" t="s">
        <v>1</v>
      </c>
      <c r="N123" s="191" t="s">
        <v>37</v>
      </c>
      <c r="O123" s="68"/>
      <c r="P123" s="192">
        <f>O123*H123</f>
        <v>0</v>
      </c>
      <c r="Q123" s="192">
        <v>0</v>
      </c>
      <c r="R123" s="192">
        <f>Q123*H123</f>
        <v>0</v>
      </c>
      <c r="S123" s="192">
        <v>0</v>
      </c>
      <c r="T123" s="193">
        <f>S123*H123</f>
        <v>0</v>
      </c>
      <c r="U123" s="31"/>
      <c r="V123" s="31"/>
      <c r="W123" s="31"/>
      <c r="X123" s="31"/>
      <c r="Y123" s="31"/>
      <c r="Z123" s="31"/>
      <c r="AA123" s="31"/>
      <c r="AB123" s="31"/>
      <c r="AC123" s="31"/>
      <c r="AD123" s="31"/>
      <c r="AE123" s="31"/>
      <c r="AR123" s="194" t="s">
        <v>353</v>
      </c>
      <c r="AT123" s="194" t="s">
        <v>119</v>
      </c>
      <c r="AU123" s="194" t="s">
        <v>80</v>
      </c>
      <c r="AY123" s="14" t="s">
        <v>116</v>
      </c>
      <c r="BE123" s="195">
        <f>IF(N123="základní",J123,0)</f>
        <v>0</v>
      </c>
      <c r="BF123" s="195">
        <f>IF(N123="snížená",J123,0)</f>
        <v>0</v>
      </c>
      <c r="BG123" s="195">
        <f>IF(N123="zákl. přenesená",J123,0)</f>
        <v>0</v>
      </c>
      <c r="BH123" s="195">
        <f>IF(N123="sníž. přenesená",J123,0)</f>
        <v>0</v>
      </c>
      <c r="BI123" s="195">
        <f>IF(N123="nulová",J123,0)</f>
        <v>0</v>
      </c>
      <c r="BJ123" s="14" t="s">
        <v>80</v>
      </c>
      <c r="BK123" s="195">
        <f>ROUND(I123*H123,2)</f>
        <v>0</v>
      </c>
      <c r="BL123" s="14" t="s">
        <v>353</v>
      </c>
      <c r="BM123" s="194" t="s">
        <v>437</v>
      </c>
    </row>
    <row r="124" spans="1:65" s="2" customFormat="1" ht="54">
      <c r="A124" s="31"/>
      <c r="B124" s="32"/>
      <c r="C124" s="33"/>
      <c r="D124" s="196" t="s">
        <v>126</v>
      </c>
      <c r="E124" s="33"/>
      <c r="F124" s="197" t="s">
        <v>438</v>
      </c>
      <c r="G124" s="33"/>
      <c r="H124" s="33"/>
      <c r="I124" s="198"/>
      <c r="J124" s="33"/>
      <c r="K124" s="33"/>
      <c r="L124" s="36"/>
      <c r="M124" s="199"/>
      <c r="N124" s="200"/>
      <c r="O124" s="68"/>
      <c r="P124" s="68"/>
      <c r="Q124" s="68"/>
      <c r="R124" s="68"/>
      <c r="S124" s="68"/>
      <c r="T124" s="69"/>
      <c r="U124" s="31"/>
      <c r="V124" s="31"/>
      <c r="W124" s="31"/>
      <c r="X124" s="31"/>
      <c r="Y124" s="31"/>
      <c r="Z124" s="31"/>
      <c r="AA124" s="31"/>
      <c r="AB124" s="31"/>
      <c r="AC124" s="31"/>
      <c r="AD124" s="31"/>
      <c r="AE124" s="31"/>
      <c r="AT124" s="14" t="s">
        <v>126</v>
      </c>
      <c r="AU124" s="14" t="s">
        <v>80</v>
      </c>
    </row>
    <row r="125" spans="1:65" s="2" customFormat="1" ht="33" customHeight="1">
      <c r="A125" s="31"/>
      <c r="B125" s="32"/>
      <c r="C125" s="183" t="s">
        <v>124</v>
      </c>
      <c r="D125" s="183" t="s">
        <v>119</v>
      </c>
      <c r="E125" s="184" t="s">
        <v>439</v>
      </c>
      <c r="F125" s="185" t="s">
        <v>440</v>
      </c>
      <c r="G125" s="186" t="s">
        <v>169</v>
      </c>
      <c r="H125" s="187">
        <v>1</v>
      </c>
      <c r="I125" s="188"/>
      <c r="J125" s="189">
        <f>ROUND(I125*H125,2)</f>
        <v>0</v>
      </c>
      <c r="K125" s="185" t="s">
        <v>123</v>
      </c>
      <c r="L125" s="36"/>
      <c r="M125" s="190" t="s">
        <v>1</v>
      </c>
      <c r="N125" s="191" t="s">
        <v>37</v>
      </c>
      <c r="O125" s="68"/>
      <c r="P125" s="192">
        <f>O125*H125</f>
        <v>0</v>
      </c>
      <c r="Q125" s="192">
        <v>0</v>
      </c>
      <c r="R125" s="192">
        <f>Q125*H125</f>
        <v>0</v>
      </c>
      <c r="S125" s="192">
        <v>0</v>
      </c>
      <c r="T125" s="193">
        <f>S125*H125</f>
        <v>0</v>
      </c>
      <c r="U125" s="31"/>
      <c r="V125" s="31"/>
      <c r="W125" s="31"/>
      <c r="X125" s="31"/>
      <c r="Y125" s="31"/>
      <c r="Z125" s="31"/>
      <c r="AA125" s="31"/>
      <c r="AB125" s="31"/>
      <c r="AC125" s="31"/>
      <c r="AD125" s="31"/>
      <c r="AE125" s="31"/>
      <c r="AR125" s="194" t="s">
        <v>353</v>
      </c>
      <c r="AT125" s="194" t="s">
        <v>119</v>
      </c>
      <c r="AU125" s="194" t="s">
        <v>80</v>
      </c>
      <c r="AY125" s="14" t="s">
        <v>116</v>
      </c>
      <c r="BE125" s="195">
        <f>IF(N125="základní",J125,0)</f>
        <v>0</v>
      </c>
      <c r="BF125" s="195">
        <f>IF(N125="snížená",J125,0)</f>
        <v>0</v>
      </c>
      <c r="BG125" s="195">
        <f>IF(N125="zákl. přenesená",J125,0)</f>
        <v>0</v>
      </c>
      <c r="BH125" s="195">
        <f>IF(N125="sníž. přenesená",J125,0)</f>
        <v>0</v>
      </c>
      <c r="BI125" s="195">
        <f>IF(N125="nulová",J125,0)</f>
        <v>0</v>
      </c>
      <c r="BJ125" s="14" t="s">
        <v>80</v>
      </c>
      <c r="BK125" s="195">
        <f>ROUND(I125*H125,2)</f>
        <v>0</v>
      </c>
      <c r="BL125" s="14" t="s">
        <v>353</v>
      </c>
      <c r="BM125" s="194" t="s">
        <v>441</v>
      </c>
    </row>
    <row r="126" spans="1:65" s="2" customFormat="1" ht="45">
      <c r="A126" s="31"/>
      <c r="B126" s="32"/>
      <c r="C126" s="33"/>
      <c r="D126" s="196" t="s">
        <v>126</v>
      </c>
      <c r="E126" s="33"/>
      <c r="F126" s="197" t="s">
        <v>442</v>
      </c>
      <c r="G126" s="33"/>
      <c r="H126" s="33"/>
      <c r="I126" s="198"/>
      <c r="J126" s="33"/>
      <c r="K126" s="33"/>
      <c r="L126" s="36"/>
      <c r="M126" s="199"/>
      <c r="N126" s="200"/>
      <c r="O126" s="68"/>
      <c r="P126" s="68"/>
      <c r="Q126" s="68"/>
      <c r="R126" s="68"/>
      <c r="S126" s="68"/>
      <c r="T126" s="69"/>
      <c r="U126" s="31"/>
      <c r="V126" s="31"/>
      <c r="W126" s="31"/>
      <c r="X126" s="31"/>
      <c r="Y126" s="31"/>
      <c r="Z126" s="31"/>
      <c r="AA126" s="31"/>
      <c r="AB126" s="31"/>
      <c r="AC126" s="31"/>
      <c r="AD126" s="31"/>
      <c r="AE126" s="31"/>
      <c r="AT126" s="14" t="s">
        <v>126</v>
      </c>
      <c r="AU126" s="14" t="s">
        <v>80</v>
      </c>
    </row>
    <row r="127" spans="1:65" s="2" customFormat="1" ht="33" customHeight="1">
      <c r="A127" s="31"/>
      <c r="B127" s="32"/>
      <c r="C127" s="183" t="s">
        <v>117</v>
      </c>
      <c r="D127" s="183" t="s">
        <v>119</v>
      </c>
      <c r="E127" s="184" t="s">
        <v>443</v>
      </c>
      <c r="F127" s="185" t="s">
        <v>444</v>
      </c>
      <c r="G127" s="186" t="s">
        <v>169</v>
      </c>
      <c r="H127" s="187">
        <v>2</v>
      </c>
      <c r="I127" s="188"/>
      <c r="J127" s="189">
        <f>ROUND(I127*H127,2)</f>
        <v>0</v>
      </c>
      <c r="K127" s="185" t="s">
        <v>123</v>
      </c>
      <c r="L127" s="36"/>
      <c r="M127" s="190" t="s">
        <v>1</v>
      </c>
      <c r="N127" s="191" t="s">
        <v>37</v>
      </c>
      <c r="O127" s="68"/>
      <c r="P127" s="192">
        <f>O127*H127</f>
        <v>0</v>
      </c>
      <c r="Q127" s="192">
        <v>0</v>
      </c>
      <c r="R127" s="192">
        <f>Q127*H127</f>
        <v>0</v>
      </c>
      <c r="S127" s="192">
        <v>0</v>
      </c>
      <c r="T127" s="193">
        <f>S127*H127</f>
        <v>0</v>
      </c>
      <c r="U127" s="31"/>
      <c r="V127" s="31"/>
      <c r="W127" s="31"/>
      <c r="X127" s="31"/>
      <c r="Y127" s="31"/>
      <c r="Z127" s="31"/>
      <c r="AA127" s="31"/>
      <c r="AB127" s="31"/>
      <c r="AC127" s="31"/>
      <c r="AD127" s="31"/>
      <c r="AE127" s="31"/>
      <c r="AR127" s="194" t="s">
        <v>353</v>
      </c>
      <c r="AT127" s="194" t="s">
        <v>119</v>
      </c>
      <c r="AU127" s="194" t="s">
        <v>80</v>
      </c>
      <c r="AY127" s="14" t="s">
        <v>116</v>
      </c>
      <c r="BE127" s="195">
        <f>IF(N127="základní",J127,0)</f>
        <v>0</v>
      </c>
      <c r="BF127" s="195">
        <f>IF(N127="snížená",J127,0)</f>
        <v>0</v>
      </c>
      <c r="BG127" s="195">
        <f>IF(N127="zákl. přenesená",J127,0)</f>
        <v>0</v>
      </c>
      <c r="BH127" s="195">
        <f>IF(N127="sníž. přenesená",J127,0)</f>
        <v>0</v>
      </c>
      <c r="BI127" s="195">
        <f>IF(N127="nulová",J127,0)</f>
        <v>0</v>
      </c>
      <c r="BJ127" s="14" t="s">
        <v>80</v>
      </c>
      <c r="BK127" s="195">
        <f>ROUND(I127*H127,2)</f>
        <v>0</v>
      </c>
      <c r="BL127" s="14" t="s">
        <v>353</v>
      </c>
      <c r="BM127" s="194" t="s">
        <v>445</v>
      </c>
    </row>
    <row r="128" spans="1:65" s="2" customFormat="1" ht="45">
      <c r="A128" s="31"/>
      <c r="B128" s="32"/>
      <c r="C128" s="33"/>
      <c r="D128" s="196" t="s">
        <v>126</v>
      </c>
      <c r="E128" s="33"/>
      <c r="F128" s="197" t="s">
        <v>446</v>
      </c>
      <c r="G128" s="33"/>
      <c r="H128" s="33"/>
      <c r="I128" s="198"/>
      <c r="J128" s="33"/>
      <c r="K128" s="33"/>
      <c r="L128" s="36"/>
      <c r="M128" s="199"/>
      <c r="N128" s="200"/>
      <c r="O128" s="68"/>
      <c r="P128" s="68"/>
      <c r="Q128" s="68"/>
      <c r="R128" s="68"/>
      <c r="S128" s="68"/>
      <c r="T128" s="69"/>
      <c r="U128" s="31"/>
      <c r="V128" s="31"/>
      <c r="W128" s="31"/>
      <c r="X128" s="31"/>
      <c r="Y128" s="31"/>
      <c r="Z128" s="31"/>
      <c r="AA128" s="31"/>
      <c r="AB128" s="31"/>
      <c r="AC128" s="31"/>
      <c r="AD128" s="31"/>
      <c r="AE128" s="31"/>
      <c r="AT128" s="14" t="s">
        <v>126</v>
      </c>
      <c r="AU128" s="14" t="s">
        <v>80</v>
      </c>
    </row>
    <row r="129" spans="1:65" s="2" customFormat="1" ht="24.15" customHeight="1">
      <c r="A129" s="31"/>
      <c r="B129" s="32"/>
      <c r="C129" s="183" t="s">
        <v>148</v>
      </c>
      <c r="D129" s="183" t="s">
        <v>119</v>
      </c>
      <c r="E129" s="184" t="s">
        <v>447</v>
      </c>
      <c r="F129" s="185" t="s">
        <v>448</v>
      </c>
      <c r="G129" s="186" t="s">
        <v>169</v>
      </c>
      <c r="H129" s="187">
        <v>2</v>
      </c>
      <c r="I129" s="188"/>
      <c r="J129" s="189">
        <f>ROUND(I129*H129,2)</f>
        <v>0</v>
      </c>
      <c r="K129" s="185" t="s">
        <v>123</v>
      </c>
      <c r="L129" s="36"/>
      <c r="M129" s="190" t="s">
        <v>1</v>
      </c>
      <c r="N129" s="191" t="s">
        <v>37</v>
      </c>
      <c r="O129" s="68"/>
      <c r="P129" s="192">
        <f>O129*H129</f>
        <v>0</v>
      </c>
      <c r="Q129" s="192">
        <v>0</v>
      </c>
      <c r="R129" s="192">
        <f>Q129*H129</f>
        <v>0</v>
      </c>
      <c r="S129" s="192">
        <v>0</v>
      </c>
      <c r="T129" s="193">
        <f>S129*H129</f>
        <v>0</v>
      </c>
      <c r="U129" s="31"/>
      <c r="V129" s="31"/>
      <c r="W129" s="31"/>
      <c r="X129" s="31"/>
      <c r="Y129" s="31"/>
      <c r="Z129" s="31"/>
      <c r="AA129" s="31"/>
      <c r="AB129" s="31"/>
      <c r="AC129" s="31"/>
      <c r="AD129" s="31"/>
      <c r="AE129" s="31"/>
      <c r="AR129" s="194" t="s">
        <v>353</v>
      </c>
      <c r="AT129" s="194" t="s">
        <v>119</v>
      </c>
      <c r="AU129" s="194" t="s">
        <v>80</v>
      </c>
      <c r="AY129" s="14" t="s">
        <v>116</v>
      </c>
      <c r="BE129" s="195">
        <f>IF(N129="základní",J129,0)</f>
        <v>0</v>
      </c>
      <c r="BF129" s="195">
        <f>IF(N129="snížená",J129,0)</f>
        <v>0</v>
      </c>
      <c r="BG129" s="195">
        <f>IF(N129="zákl. přenesená",J129,0)</f>
        <v>0</v>
      </c>
      <c r="BH129" s="195">
        <f>IF(N129="sníž. přenesená",J129,0)</f>
        <v>0</v>
      </c>
      <c r="BI129" s="195">
        <f>IF(N129="nulová",J129,0)</f>
        <v>0</v>
      </c>
      <c r="BJ129" s="14" t="s">
        <v>80</v>
      </c>
      <c r="BK129" s="195">
        <f>ROUND(I129*H129,2)</f>
        <v>0</v>
      </c>
      <c r="BL129" s="14" t="s">
        <v>353</v>
      </c>
      <c r="BM129" s="194" t="s">
        <v>449</v>
      </c>
    </row>
    <row r="130" spans="1:65" s="2" customFormat="1" ht="27">
      <c r="A130" s="31"/>
      <c r="B130" s="32"/>
      <c r="C130" s="33"/>
      <c r="D130" s="196" t="s">
        <v>126</v>
      </c>
      <c r="E130" s="33"/>
      <c r="F130" s="197" t="s">
        <v>450</v>
      </c>
      <c r="G130" s="33"/>
      <c r="H130" s="33"/>
      <c r="I130" s="198"/>
      <c r="J130" s="33"/>
      <c r="K130" s="33"/>
      <c r="L130" s="36"/>
      <c r="M130" s="199"/>
      <c r="N130" s="200"/>
      <c r="O130" s="68"/>
      <c r="P130" s="68"/>
      <c r="Q130" s="68"/>
      <c r="R130" s="68"/>
      <c r="S130" s="68"/>
      <c r="T130" s="69"/>
      <c r="U130" s="31"/>
      <c r="V130" s="31"/>
      <c r="W130" s="31"/>
      <c r="X130" s="31"/>
      <c r="Y130" s="31"/>
      <c r="Z130" s="31"/>
      <c r="AA130" s="31"/>
      <c r="AB130" s="31"/>
      <c r="AC130" s="31"/>
      <c r="AD130" s="31"/>
      <c r="AE130" s="31"/>
      <c r="AT130" s="14" t="s">
        <v>126</v>
      </c>
      <c r="AU130" s="14" t="s">
        <v>80</v>
      </c>
    </row>
    <row r="131" spans="1:65" s="2" customFormat="1" ht="24.15" customHeight="1">
      <c r="A131" s="31"/>
      <c r="B131" s="32"/>
      <c r="C131" s="183" t="s">
        <v>153</v>
      </c>
      <c r="D131" s="183" t="s">
        <v>119</v>
      </c>
      <c r="E131" s="184" t="s">
        <v>451</v>
      </c>
      <c r="F131" s="185" t="s">
        <v>452</v>
      </c>
      <c r="G131" s="186" t="s">
        <v>169</v>
      </c>
      <c r="H131" s="187">
        <v>1</v>
      </c>
      <c r="I131" s="188"/>
      <c r="J131" s="189">
        <f>ROUND(I131*H131,2)</f>
        <v>0</v>
      </c>
      <c r="K131" s="185" t="s">
        <v>123</v>
      </c>
      <c r="L131" s="36"/>
      <c r="M131" s="190" t="s">
        <v>1</v>
      </c>
      <c r="N131" s="191" t="s">
        <v>37</v>
      </c>
      <c r="O131" s="68"/>
      <c r="P131" s="192">
        <f>O131*H131</f>
        <v>0</v>
      </c>
      <c r="Q131" s="192">
        <v>0</v>
      </c>
      <c r="R131" s="192">
        <f>Q131*H131</f>
        <v>0</v>
      </c>
      <c r="S131" s="192">
        <v>0</v>
      </c>
      <c r="T131" s="193">
        <f>S131*H131</f>
        <v>0</v>
      </c>
      <c r="U131" s="31"/>
      <c r="V131" s="31"/>
      <c r="W131" s="31"/>
      <c r="X131" s="31"/>
      <c r="Y131" s="31"/>
      <c r="Z131" s="31"/>
      <c r="AA131" s="31"/>
      <c r="AB131" s="31"/>
      <c r="AC131" s="31"/>
      <c r="AD131" s="31"/>
      <c r="AE131" s="31"/>
      <c r="AR131" s="194" t="s">
        <v>353</v>
      </c>
      <c r="AT131" s="194" t="s">
        <v>119</v>
      </c>
      <c r="AU131" s="194" t="s">
        <v>80</v>
      </c>
      <c r="AY131" s="14" t="s">
        <v>116</v>
      </c>
      <c r="BE131" s="195">
        <f>IF(N131="základní",J131,0)</f>
        <v>0</v>
      </c>
      <c r="BF131" s="195">
        <f>IF(N131="snížená",J131,0)</f>
        <v>0</v>
      </c>
      <c r="BG131" s="195">
        <f>IF(N131="zákl. přenesená",J131,0)</f>
        <v>0</v>
      </c>
      <c r="BH131" s="195">
        <f>IF(N131="sníž. přenesená",J131,0)</f>
        <v>0</v>
      </c>
      <c r="BI131" s="195">
        <f>IF(N131="nulová",J131,0)</f>
        <v>0</v>
      </c>
      <c r="BJ131" s="14" t="s">
        <v>80</v>
      </c>
      <c r="BK131" s="195">
        <f>ROUND(I131*H131,2)</f>
        <v>0</v>
      </c>
      <c r="BL131" s="14" t="s">
        <v>353</v>
      </c>
      <c r="BM131" s="194" t="s">
        <v>453</v>
      </c>
    </row>
    <row r="132" spans="1:65" s="2" customFormat="1" ht="27">
      <c r="A132" s="31"/>
      <c r="B132" s="32"/>
      <c r="C132" s="33"/>
      <c r="D132" s="196" t="s">
        <v>126</v>
      </c>
      <c r="E132" s="33"/>
      <c r="F132" s="197" t="s">
        <v>454</v>
      </c>
      <c r="G132" s="33"/>
      <c r="H132" s="33"/>
      <c r="I132" s="198"/>
      <c r="J132" s="33"/>
      <c r="K132" s="33"/>
      <c r="L132" s="36"/>
      <c r="M132" s="199"/>
      <c r="N132" s="200"/>
      <c r="O132" s="68"/>
      <c r="P132" s="68"/>
      <c r="Q132" s="68"/>
      <c r="R132" s="68"/>
      <c r="S132" s="68"/>
      <c r="T132" s="69"/>
      <c r="U132" s="31"/>
      <c r="V132" s="31"/>
      <c r="W132" s="31"/>
      <c r="X132" s="31"/>
      <c r="Y132" s="31"/>
      <c r="Z132" s="31"/>
      <c r="AA132" s="31"/>
      <c r="AB132" s="31"/>
      <c r="AC132" s="31"/>
      <c r="AD132" s="31"/>
      <c r="AE132" s="31"/>
      <c r="AT132" s="14" t="s">
        <v>126</v>
      </c>
      <c r="AU132" s="14" t="s">
        <v>80</v>
      </c>
    </row>
    <row r="133" spans="1:65" s="2" customFormat="1" ht="24.15" customHeight="1">
      <c r="A133" s="31"/>
      <c r="B133" s="32"/>
      <c r="C133" s="183" t="s">
        <v>160</v>
      </c>
      <c r="D133" s="183" t="s">
        <v>119</v>
      </c>
      <c r="E133" s="184" t="s">
        <v>455</v>
      </c>
      <c r="F133" s="185" t="s">
        <v>456</v>
      </c>
      <c r="G133" s="186" t="s">
        <v>169</v>
      </c>
      <c r="H133" s="187">
        <v>1</v>
      </c>
      <c r="I133" s="188"/>
      <c r="J133" s="189">
        <f>ROUND(I133*H133,2)</f>
        <v>0</v>
      </c>
      <c r="K133" s="185" t="s">
        <v>123</v>
      </c>
      <c r="L133" s="36"/>
      <c r="M133" s="190" t="s">
        <v>1</v>
      </c>
      <c r="N133" s="191" t="s">
        <v>37</v>
      </c>
      <c r="O133" s="68"/>
      <c r="P133" s="192">
        <f>O133*H133</f>
        <v>0</v>
      </c>
      <c r="Q133" s="192">
        <v>0</v>
      </c>
      <c r="R133" s="192">
        <f>Q133*H133</f>
        <v>0</v>
      </c>
      <c r="S133" s="192">
        <v>0</v>
      </c>
      <c r="T133" s="193">
        <f>S133*H133</f>
        <v>0</v>
      </c>
      <c r="U133" s="31"/>
      <c r="V133" s="31"/>
      <c r="W133" s="31"/>
      <c r="X133" s="31"/>
      <c r="Y133" s="31"/>
      <c r="Z133" s="31"/>
      <c r="AA133" s="31"/>
      <c r="AB133" s="31"/>
      <c r="AC133" s="31"/>
      <c r="AD133" s="31"/>
      <c r="AE133" s="31"/>
      <c r="AR133" s="194" t="s">
        <v>353</v>
      </c>
      <c r="AT133" s="194" t="s">
        <v>119</v>
      </c>
      <c r="AU133" s="194" t="s">
        <v>80</v>
      </c>
      <c r="AY133" s="14" t="s">
        <v>116</v>
      </c>
      <c r="BE133" s="195">
        <f>IF(N133="základní",J133,0)</f>
        <v>0</v>
      </c>
      <c r="BF133" s="195">
        <f>IF(N133="snížená",J133,0)</f>
        <v>0</v>
      </c>
      <c r="BG133" s="195">
        <f>IF(N133="zákl. přenesená",J133,0)</f>
        <v>0</v>
      </c>
      <c r="BH133" s="195">
        <f>IF(N133="sníž. přenesená",J133,0)</f>
        <v>0</v>
      </c>
      <c r="BI133" s="195">
        <f>IF(N133="nulová",J133,0)</f>
        <v>0</v>
      </c>
      <c r="BJ133" s="14" t="s">
        <v>80</v>
      </c>
      <c r="BK133" s="195">
        <f>ROUND(I133*H133,2)</f>
        <v>0</v>
      </c>
      <c r="BL133" s="14" t="s">
        <v>353</v>
      </c>
      <c r="BM133" s="194" t="s">
        <v>457</v>
      </c>
    </row>
    <row r="134" spans="1:65" s="2" customFormat="1" ht="18">
      <c r="A134" s="31"/>
      <c r="B134" s="32"/>
      <c r="C134" s="33"/>
      <c r="D134" s="196" t="s">
        <v>126</v>
      </c>
      <c r="E134" s="33"/>
      <c r="F134" s="197" t="s">
        <v>456</v>
      </c>
      <c r="G134" s="33"/>
      <c r="H134" s="33"/>
      <c r="I134" s="198"/>
      <c r="J134" s="33"/>
      <c r="K134" s="33"/>
      <c r="L134" s="36"/>
      <c r="M134" s="199"/>
      <c r="N134" s="200"/>
      <c r="O134" s="68"/>
      <c r="P134" s="68"/>
      <c r="Q134" s="68"/>
      <c r="R134" s="68"/>
      <c r="S134" s="68"/>
      <c r="T134" s="69"/>
      <c r="U134" s="31"/>
      <c r="V134" s="31"/>
      <c r="W134" s="31"/>
      <c r="X134" s="31"/>
      <c r="Y134" s="31"/>
      <c r="Z134" s="31"/>
      <c r="AA134" s="31"/>
      <c r="AB134" s="31"/>
      <c r="AC134" s="31"/>
      <c r="AD134" s="31"/>
      <c r="AE134" s="31"/>
      <c r="AT134" s="14" t="s">
        <v>126</v>
      </c>
      <c r="AU134" s="14" t="s">
        <v>80</v>
      </c>
    </row>
    <row r="135" spans="1:65" s="2" customFormat="1" ht="24.15" customHeight="1">
      <c r="A135" s="31"/>
      <c r="B135" s="32"/>
      <c r="C135" s="183" t="s">
        <v>166</v>
      </c>
      <c r="D135" s="183" t="s">
        <v>119</v>
      </c>
      <c r="E135" s="184" t="s">
        <v>458</v>
      </c>
      <c r="F135" s="185" t="s">
        <v>459</v>
      </c>
      <c r="G135" s="186" t="s">
        <v>169</v>
      </c>
      <c r="H135" s="187">
        <v>2</v>
      </c>
      <c r="I135" s="188"/>
      <c r="J135" s="189">
        <f>ROUND(I135*H135,2)</f>
        <v>0</v>
      </c>
      <c r="K135" s="185" t="s">
        <v>123</v>
      </c>
      <c r="L135" s="36"/>
      <c r="M135" s="190" t="s">
        <v>1</v>
      </c>
      <c r="N135" s="191" t="s">
        <v>37</v>
      </c>
      <c r="O135" s="68"/>
      <c r="P135" s="192">
        <f>O135*H135</f>
        <v>0</v>
      </c>
      <c r="Q135" s="192">
        <v>0</v>
      </c>
      <c r="R135" s="192">
        <f>Q135*H135</f>
        <v>0</v>
      </c>
      <c r="S135" s="192">
        <v>0</v>
      </c>
      <c r="T135" s="193">
        <f>S135*H135</f>
        <v>0</v>
      </c>
      <c r="U135" s="31"/>
      <c r="V135" s="31"/>
      <c r="W135" s="31"/>
      <c r="X135" s="31"/>
      <c r="Y135" s="31"/>
      <c r="Z135" s="31"/>
      <c r="AA135" s="31"/>
      <c r="AB135" s="31"/>
      <c r="AC135" s="31"/>
      <c r="AD135" s="31"/>
      <c r="AE135" s="31"/>
      <c r="AR135" s="194" t="s">
        <v>353</v>
      </c>
      <c r="AT135" s="194" t="s">
        <v>119</v>
      </c>
      <c r="AU135" s="194" t="s">
        <v>80</v>
      </c>
      <c r="AY135" s="14" t="s">
        <v>116</v>
      </c>
      <c r="BE135" s="195">
        <f>IF(N135="základní",J135,0)</f>
        <v>0</v>
      </c>
      <c r="BF135" s="195">
        <f>IF(N135="snížená",J135,0)</f>
        <v>0</v>
      </c>
      <c r="BG135" s="195">
        <f>IF(N135="zákl. přenesená",J135,0)</f>
        <v>0</v>
      </c>
      <c r="BH135" s="195">
        <f>IF(N135="sníž. přenesená",J135,0)</f>
        <v>0</v>
      </c>
      <c r="BI135" s="195">
        <f>IF(N135="nulová",J135,0)</f>
        <v>0</v>
      </c>
      <c r="BJ135" s="14" t="s">
        <v>80</v>
      </c>
      <c r="BK135" s="195">
        <f>ROUND(I135*H135,2)</f>
        <v>0</v>
      </c>
      <c r="BL135" s="14" t="s">
        <v>353</v>
      </c>
      <c r="BM135" s="194" t="s">
        <v>460</v>
      </c>
    </row>
    <row r="136" spans="1:65" s="2" customFormat="1" ht="18">
      <c r="A136" s="31"/>
      <c r="B136" s="32"/>
      <c r="C136" s="33"/>
      <c r="D136" s="196" t="s">
        <v>126</v>
      </c>
      <c r="E136" s="33"/>
      <c r="F136" s="197" t="s">
        <v>459</v>
      </c>
      <c r="G136" s="33"/>
      <c r="H136" s="33"/>
      <c r="I136" s="198"/>
      <c r="J136" s="33"/>
      <c r="K136" s="33"/>
      <c r="L136" s="36"/>
      <c r="M136" s="199"/>
      <c r="N136" s="200"/>
      <c r="O136" s="68"/>
      <c r="P136" s="68"/>
      <c r="Q136" s="68"/>
      <c r="R136" s="68"/>
      <c r="S136" s="68"/>
      <c r="T136" s="69"/>
      <c r="U136" s="31"/>
      <c r="V136" s="31"/>
      <c r="W136" s="31"/>
      <c r="X136" s="31"/>
      <c r="Y136" s="31"/>
      <c r="Z136" s="31"/>
      <c r="AA136" s="31"/>
      <c r="AB136" s="31"/>
      <c r="AC136" s="31"/>
      <c r="AD136" s="31"/>
      <c r="AE136" s="31"/>
      <c r="AT136" s="14" t="s">
        <v>126</v>
      </c>
      <c r="AU136" s="14" t="s">
        <v>80</v>
      </c>
    </row>
    <row r="137" spans="1:65" s="2" customFormat="1" ht="16.5" customHeight="1">
      <c r="A137" s="31"/>
      <c r="B137" s="32"/>
      <c r="C137" s="183" t="s">
        <v>172</v>
      </c>
      <c r="D137" s="183" t="s">
        <v>119</v>
      </c>
      <c r="E137" s="184" t="s">
        <v>461</v>
      </c>
      <c r="F137" s="185" t="s">
        <v>462</v>
      </c>
      <c r="G137" s="186" t="s">
        <v>169</v>
      </c>
      <c r="H137" s="187">
        <v>3</v>
      </c>
      <c r="I137" s="188"/>
      <c r="J137" s="189">
        <f>ROUND(I137*H137,2)</f>
        <v>0</v>
      </c>
      <c r="K137" s="185" t="s">
        <v>123</v>
      </c>
      <c r="L137" s="36"/>
      <c r="M137" s="190" t="s">
        <v>1</v>
      </c>
      <c r="N137" s="191" t="s">
        <v>37</v>
      </c>
      <c r="O137" s="68"/>
      <c r="P137" s="192">
        <f>O137*H137</f>
        <v>0</v>
      </c>
      <c r="Q137" s="192">
        <v>0</v>
      </c>
      <c r="R137" s="192">
        <f>Q137*H137</f>
        <v>0</v>
      </c>
      <c r="S137" s="192">
        <v>0</v>
      </c>
      <c r="T137" s="193">
        <f>S137*H137</f>
        <v>0</v>
      </c>
      <c r="U137" s="31"/>
      <c r="V137" s="31"/>
      <c r="W137" s="31"/>
      <c r="X137" s="31"/>
      <c r="Y137" s="31"/>
      <c r="Z137" s="31"/>
      <c r="AA137" s="31"/>
      <c r="AB137" s="31"/>
      <c r="AC137" s="31"/>
      <c r="AD137" s="31"/>
      <c r="AE137" s="31"/>
      <c r="AR137" s="194" t="s">
        <v>353</v>
      </c>
      <c r="AT137" s="194" t="s">
        <v>119</v>
      </c>
      <c r="AU137" s="194" t="s">
        <v>80</v>
      </c>
      <c r="AY137" s="14" t="s">
        <v>116</v>
      </c>
      <c r="BE137" s="195">
        <f>IF(N137="základní",J137,0)</f>
        <v>0</v>
      </c>
      <c r="BF137" s="195">
        <f>IF(N137="snížená",J137,0)</f>
        <v>0</v>
      </c>
      <c r="BG137" s="195">
        <f>IF(N137="zákl. přenesená",J137,0)</f>
        <v>0</v>
      </c>
      <c r="BH137" s="195">
        <f>IF(N137="sníž. přenesená",J137,0)</f>
        <v>0</v>
      </c>
      <c r="BI137" s="195">
        <f>IF(N137="nulová",J137,0)</f>
        <v>0</v>
      </c>
      <c r="BJ137" s="14" t="s">
        <v>80</v>
      </c>
      <c r="BK137" s="195">
        <f>ROUND(I137*H137,2)</f>
        <v>0</v>
      </c>
      <c r="BL137" s="14" t="s">
        <v>353</v>
      </c>
      <c r="BM137" s="194" t="s">
        <v>463</v>
      </c>
    </row>
    <row r="138" spans="1:65" s="2" customFormat="1">
      <c r="A138" s="31"/>
      <c r="B138" s="32"/>
      <c r="C138" s="33"/>
      <c r="D138" s="196" t="s">
        <v>126</v>
      </c>
      <c r="E138" s="33"/>
      <c r="F138" s="197" t="s">
        <v>462</v>
      </c>
      <c r="G138" s="33"/>
      <c r="H138" s="33"/>
      <c r="I138" s="198"/>
      <c r="J138" s="33"/>
      <c r="K138" s="33"/>
      <c r="L138" s="36"/>
      <c r="M138" s="199"/>
      <c r="N138" s="200"/>
      <c r="O138" s="68"/>
      <c r="P138" s="68"/>
      <c r="Q138" s="68"/>
      <c r="R138" s="68"/>
      <c r="S138" s="68"/>
      <c r="T138" s="69"/>
      <c r="U138" s="31"/>
      <c r="V138" s="31"/>
      <c r="W138" s="31"/>
      <c r="X138" s="31"/>
      <c r="Y138" s="31"/>
      <c r="Z138" s="31"/>
      <c r="AA138" s="31"/>
      <c r="AB138" s="31"/>
      <c r="AC138" s="31"/>
      <c r="AD138" s="31"/>
      <c r="AE138" s="31"/>
      <c r="AT138" s="14" t="s">
        <v>126</v>
      </c>
      <c r="AU138" s="14" t="s">
        <v>80</v>
      </c>
    </row>
    <row r="139" spans="1:65" s="2" customFormat="1" ht="16.5" customHeight="1">
      <c r="A139" s="31"/>
      <c r="B139" s="32"/>
      <c r="C139" s="183" t="s">
        <v>177</v>
      </c>
      <c r="D139" s="183" t="s">
        <v>119</v>
      </c>
      <c r="E139" s="184" t="s">
        <v>464</v>
      </c>
      <c r="F139" s="185" t="s">
        <v>465</v>
      </c>
      <c r="G139" s="186" t="s">
        <v>169</v>
      </c>
      <c r="H139" s="187">
        <v>1</v>
      </c>
      <c r="I139" s="188"/>
      <c r="J139" s="189">
        <f>ROUND(I139*H139,2)</f>
        <v>0</v>
      </c>
      <c r="K139" s="185" t="s">
        <v>123</v>
      </c>
      <c r="L139" s="36"/>
      <c r="M139" s="190" t="s">
        <v>1</v>
      </c>
      <c r="N139" s="191" t="s">
        <v>37</v>
      </c>
      <c r="O139" s="68"/>
      <c r="P139" s="192">
        <f>O139*H139</f>
        <v>0</v>
      </c>
      <c r="Q139" s="192">
        <v>0</v>
      </c>
      <c r="R139" s="192">
        <f>Q139*H139</f>
        <v>0</v>
      </c>
      <c r="S139" s="192">
        <v>0</v>
      </c>
      <c r="T139" s="193">
        <f>S139*H139</f>
        <v>0</v>
      </c>
      <c r="U139" s="31"/>
      <c r="V139" s="31"/>
      <c r="W139" s="31"/>
      <c r="X139" s="31"/>
      <c r="Y139" s="31"/>
      <c r="Z139" s="31"/>
      <c r="AA139" s="31"/>
      <c r="AB139" s="31"/>
      <c r="AC139" s="31"/>
      <c r="AD139" s="31"/>
      <c r="AE139" s="31"/>
      <c r="AR139" s="194" t="s">
        <v>353</v>
      </c>
      <c r="AT139" s="194" t="s">
        <v>119</v>
      </c>
      <c r="AU139" s="194" t="s">
        <v>80</v>
      </c>
      <c r="AY139" s="14" t="s">
        <v>116</v>
      </c>
      <c r="BE139" s="195">
        <f>IF(N139="základní",J139,0)</f>
        <v>0</v>
      </c>
      <c r="BF139" s="195">
        <f>IF(N139="snížená",J139,0)</f>
        <v>0</v>
      </c>
      <c r="BG139" s="195">
        <f>IF(N139="zákl. přenesená",J139,0)</f>
        <v>0</v>
      </c>
      <c r="BH139" s="195">
        <f>IF(N139="sníž. přenesená",J139,0)</f>
        <v>0</v>
      </c>
      <c r="BI139" s="195">
        <f>IF(N139="nulová",J139,0)</f>
        <v>0</v>
      </c>
      <c r="BJ139" s="14" t="s">
        <v>80</v>
      </c>
      <c r="BK139" s="195">
        <f>ROUND(I139*H139,2)</f>
        <v>0</v>
      </c>
      <c r="BL139" s="14" t="s">
        <v>353</v>
      </c>
      <c r="BM139" s="194" t="s">
        <v>466</v>
      </c>
    </row>
    <row r="140" spans="1:65" s="2" customFormat="1">
      <c r="A140" s="31"/>
      <c r="B140" s="32"/>
      <c r="C140" s="33"/>
      <c r="D140" s="196" t="s">
        <v>126</v>
      </c>
      <c r="E140" s="33"/>
      <c r="F140" s="197" t="s">
        <v>465</v>
      </c>
      <c r="G140" s="33"/>
      <c r="H140" s="33"/>
      <c r="I140" s="198"/>
      <c r="J140" s="33"/>
      <c r="K140" s="33"/>
      <c r="L140" s="36"/>
      <c r="M140" s="199"/>
      <c r="N140" s="200"/>
      <c r="O140" s="68"/>
      <c r="P140" s="68"/>
      <c r="Q140" s="68"/>
      <c r="R140" s="68"/>
      <c r="S140" s="68"/>
      <c r="T140" s="69"/>
      <c r="U140" s="31"/>
      <c r="V140" s="31"/>
      <c r="W140" s="31"/>
      <c r="X140" s="31"/>
      <c r="Y140" s="31"/>
      <c r="Z140" s="31"/>
      <c r="AA140" s="31"/>
      <c r="AB140" s="31"/>
      <c r="AC140" s="31"/>
      <c r="AD140" s="31"/>
      <c r="AE140" s="31"/>
      <c r="AT140" s="14" t="s">
        <v>126</v>
      </c>
      <c r="AU140" s="14" t="s">
        <v>80</v>
      </c>
    </row>
    <row r="141" spans="1:65" s="2" customFormat="1" ht="16.5" customHeight="1">
      <c r="A141" s="31"/>
      <c r="B141" s="32"/>
      <c r="C141" s="183" t="s">
        <v>182</v>
      </c>
      <c r="D141" s="183" t="s">
        <v>119</v>
      </c>
      <c r="E141" s="184" t="s">
        <v>467</v>
      </c>
      <c r="F141" s="185" t="s">
        <v>468</v>
      </c>
      <c r="G141" s="186" t="s">
        <v>169</v>
      </c>
      <c r="H141" s="187">
        <v>1</v>
      </c>
      <c r="I141" s="188"/>
      <c r="J141" s="189">
        <f>ROUND(I141*H141,2)</f>
        <v>0</v>
      </c>
      <c r="K141" s="185" t="s">
        <v>123</v>
      </c>
      <c r="L141" s="36"/>
      <c r="M141" s="190" t="s">
        <v>1</v>
      </c>
      <c r="N141" s="191" t="s">
        <v>37</v>
      </c>
      <c r="O141" s="68"/>
      <c r="P141" s="192">
        <f>O141*H141</f>
        <v>0</v>
      </c>
      <c r="Q141" s="192">
        <v>0</v>
      </c>
      <c r="R141" s="192">
        <f>Q141*H141</f>
        <v>0</v>
      </c>
      <c r="S141" s="192">
        <v>0</v>
      </c>
      <c r="T141" s="193">
        <f>S141*H141</f>
        <v>0</v>
      </c>
      <c r="U141" s="31"/>
      <c r="V141" s="31"/>
      <c r="W141" s="31"/>
      <c r="X141" s="31"/>
      <c r="Y141" s="31"/>
      <c r="Z141" s="31"/>
      <c r="AA141" s="31"/>
      <c r="AB141" s="31"/>
      <c r="AC141" s="31"/>
      <c r="AD141" s="31"/>
      <c r="AE141" s="31"/>
      <c r="AR141" s="194" t="s">
        <v>353</v>
      </c>
      <c r="AT141" s="194" t="s">
        <v>119</v>
      </c>
      <c r="AU141" s="194" t="s">
        <v>80</v>
      </c>
      <c r="AY141" s="14" t="s">
        <v>116</v>
      </c>
      <c r="BE141" s="195">
        <f>IF(N141="základní",J141,0)</f>
        <v>0</v>
      </c>
      <c r="BF141" s="195">
        <f>IF(N141="snížená",J141,0)</f>
        <v>0</v>
      </c>
      <c r="BG141" s="195">
        <f>IF(N141="zákl. přenesená",J141,0)</f>
        <v>0</v>
      </c>
      <c r="BH141" s="195">
        <f>IF(N141="sníž. přenesená",J141,0)</f>
        <v>0</v>
      </c>
      <c r="BI141" s="195">
        <f>IF(N141="nulová",J141,0)</f>
        <v>0</v>
      </c>
      <c r="BJ141" s="14" t="s">
        <v>80</v>
      </c>
      <c r="BK141" s="195">
        <f>ROUND(I141*H141,2)</f>
        <v>0</v>
      </c>
      <c r="BL141" s="14" t="s">
        <v>353</v>
      </c>
      <c r="BM141" s="194" t="s">
        <v>469</v>
      </c>
    </row>
    <row r="142" spans="1:65" s="2" customFormat="1">
      <c r="A142" s="31"/>
      <c r="B142" s="32"/>
      <c r="C142" s="33"/>
      <c r="D142" s="196" t="s">
        <v>126</v>
      </c>
      <c r="E142" s="33"/>
      <c r="F142" s="197" t="s">
        <v>468</v>
      </c>
      <c r="G142" s="33"/>
      <c r="H142" s="33"/>
      <c r="I142" s="198"/>
      <c r="J142" s="33"/>
      <c r="K142" s="33"/>
      <c r="L142" s="36"/>
      <c r="M142" s="199"/>
      <c r="N142" s="200"/>
      <c r="O142" s="68"/>
      <c r="P142" s="68"/>
      <c r="Q142" s="68"/>
      <c r="R142" s="68"/>
      <c r="S142" s="68"/>
      <c r="T142" s="69"/>
      <c r="U142" s="31"/>
      <c r="V142" s="31"/>
      <c r="W142" s="31"/>
      <c r="X142" s="31"/>
      <c r="Y142" s="31"/>
      <c r="Z142" s="31"/>
      <c r="AA142" s="31"/>
      <c r="AB142" s="31"/>
      <c r="AC142" s="31"/>
      <c r="AD142" s="31"/>
      <c r="AE142" s="31"/>
      <c r="AT142" s="14" t="s">
        <v>126</v>
      </c>
      <c r="AU142" s="14" t="s">
        <v>80</v>
      </c>
    </row>
    <row r="143" spans="1:65" s="2" customFormat="1" ht="16.5" customHeight="1">
      <c r="A143" s="31"/>
      <c r="B143" s="32"/>
      <c r="C143" s="183" t="s">
        <v>187</v>
      </c>
      <c r="D143" s="183" t="s">
        <v>119</v>
      </c>
      <c r="E143" s="184" t="s">
        <v>470</v>
      </c>
      <c r="F143" s="185" t="s">
        <v>471</v>
      </c>
      <c r="G143" s="186" t="s">
        <v>169</v>
      </c>
      <c r="H143" s="187">
        <v>1</v>
      </c>
      <c r="I143" s="188"/>
      <c r="J143" s="189">
        <f>ROUND(I143*H143,2)</f>
        <v>0</v>
      </c>
      <c r="K143" s="185" t="s">
        <v>123</v>
      </c>
      <c r="L143" s="36"/>
      <c r="M143" s="190" t="s">
        <v>1</v>
      </c>
      <c r="N143" s="191" t="s">
        <v>37</v>
      </c>
      <c r="O143" s="68"/>
      <c r="P143" s="192">
        <f>O143*H143</f>
        <v>0</v>
      </c>
      <c r="Q143" s="192">
        <v>0</v>
      </c>
      <c r="R143" s="192">
        <f>Q143*H143</f>
        <v>0</v>
      </c>
      <c r="S143" s="192">
        <v>0</v>
      </c>
      <c r="T143" s="193">
        <f>S143*H143</f>
        <v>0</v>
      </c>
      <c r="U143" s="31"/>
      <c r="V143" s="31"/>
      <c r="W143" s="31"/>
      <c r="X143" s="31"/>
      <c r="Y143" s="31"/>
      <c r="Z143" s="31"/>
      <c r="AA143" s="31"/>
      <c r="AB143" s="31"/>
      <c r="AC143" s="31"/>
      <c r="AD143" s="31"/>
      <c r="AE143" s="31"/>
      <c r="AR143" s="194" t="s">
        <v>353</v>
      </c>
      <c r="AT143" s="194" t="s">
        <v>119</v>
      </c>
      <c r="AU143" s="194" t="s">
        <v>80</v>
      </c>
      <c r="AY143" s="14" t="s">
        <v>116</v>
      </c>
      <c r="BE143" s="195">
        <f>IF(N143="základní",J143,0)</f>
        <v>0</v>
      </c>
      <c r="BF143" s="195">
        <f>IF(N143="snížená",J143,0)</f>
        <v>0</v>
      </c>
      <c r="BG143" s="195">
        <f>IF(N143="zákl. přenesená",J143,0)</f>
        <v>0</v>
      </c>
      <c r="BH143" s="195">
        <f>IF(N143="sníž. přenesená",J143,0)</f>
        <v>0</v>
      </c>
      <c r="BI143" s="195">
        <f>IF(N143="nulová",J143,0)</f>
        <v>0</v>
      </c>
      <c r="BJ143" s="14" t="s">
        <v>80</v>
      </c>
      <c r="BK143" s="195">
        <f>ROUND(I143*H143,2)</f>
        <v>0</v>
      </c>
      <c r="BL143" s="14" t="s">
        <v>353</v>
      </c>
      <c r="BM143" s="194" t="s">
        <v>472</v>
      </c>
    </row>
    <row r="144" spans="1:65" s="2" customFormat="1">
      <c r="A144" s="31"/>
      <c r="B144" s="32"/>
      <c r="C144" s="33"/>
      <c r="D144" s="196" t="s">
        <v>126</v>
      </c>
      <c r="E144" s="33"/>
      <c r="F144" s="197" t="s">
        <v>471</v>
      </c>
      <c r="G144" s="33"/>
      <c r="H144" s="33"/>
      <c r="I144" s="198"/>
      <c r="J144" s="33"/>
      <c r="K144" s="33"/>
      <c r="L144" s="36"/>
      <c r="M144" s="199"/>
      <c r="N144" s="200"/>
      <c r="O144" s="68"/>
      <c r="P144" s="68"/>
      <c r="Q144" s="68"/>
      <c r="R144" s="68"/>
      <c r="S144" s="68"/>
      <c r="T144" s="69"/>
      <c r="U144" s="31"/>
      <c r="V144" s="31"/>
      <c r="W144" s="31"/>
      <c r="X144" s="31"/>
      <c r="Y144" s="31"/>
      <c r="Z144" s="31"/>
      <c r="AA144" s="31"/>
      <c r="AB144" s="31"/>
      <c r="AC144" s="31"/>
      <c r="AD144" s="31"/>
      <c r="AE144" s="31"/>
      <c r="AT144" s="14" t="s">
        <v>126</v>
      </c>
      <c r="AU144" s="14" t="s">
        <v>80</v>
      </c>
    </row>
    <row r="145" spans="1:65" s="2" customFormat="1" ht="16.5" customHeight="1">
      <c r="A145" s="31"/>
      <c r="B145" s="32"/>
      <c r="C145" s="183" t="s">
        <v>193</v>
      </c>
      <c r="D145" s="183" t="s">
        <v>119</v>
      </c>
      <c r="E145" s="184" t="s">
        <v>473</v>
      </c>
      <c r="F145" s="185" t="s">
        <v>474</v>
      </c>
      <c r="G145" s="186" t="s">
        <v>169</v>
      </c>
      <c r="H145" s="187">
        <v>1</v>
      </c>
      <c r="I145" s="188"/>
      <c r="J145" s="189">
        <f>ROUND(I145*H145,2)</f>
        <v>0</v>
      </c>
      <c r="K145" s="185" t="s">
        <v>123</v>
      </c>
      <c r="L145" s="36"/>
      <c r="M145" s="190" t="s">
        <v>1</v>
      </c>
      <c r="N145" s="191" t="s">
        <v>37</v>
      </c>
      <c r="O145" s="68"/>
      <c r="P145" s="192">
        <f>O145*H145</f>
        <v>0</v>
      </c>
      <c r="Q145" s="192">
        <v>0</v>
      </c>
      <c r="R145" s="192">
        <f>Q145*H145</f>
        <v>0</v>
      </c>
      <c r="S145" s="192">
        <v>0</v>
      </c>
      <c r="T145" s="193">
        <f>S145*H145</f>
        <v>0</v>
      </c>
      <c r="U145" s="31"/>
      <c r="V145" s="31"/>
      <c r="W145" s="31"/>
      <c r="X145" s="31"/>
      <c r="Y145" s="31"/>
      <c r="Z145" s="31"/>
      <c r="AA145" s="31"/>
      <c r="AB145" s="31"/>
      <c r="AC145" s="31"/>
      <c r="AD145" s="31"/>
      <c r="AE145" s="31"/>
      <c r="AR145" s="194" t="s">
        <v>353</v>
      </c>
      <c r="AT145" s="194" t="s">
        <v>119</v>
      </c>
      <c r="AU145" s="194" t="s">
        <v>80</v>
      </c>
      <c r="AY145" s="14" t="s">
        <v>116</v>
      </c>
      <c r="BE145" s="195">
        <f>IF(N145="základní",J145,0)</f>
        <v>0</v>
      </c>
      <c r="BF145" s="195">
        <f>IF(N145="snížená",J145,0)</f>
        <v>0</v>
      </c>
      <c r="BG145" s="195">
        <f>IF(N145="zákl. přenesená",J145,0)</f>
        <v>0</v>
      </c>
      <c r="BH145" s="195">
        <f>IF(N145="sníž. přenesená",J145,0)</f>
        <v>0</v>
      </c>
      <c r="BI145" s="195">
        <f>IF(N145="nulová",J145,0)</f>
        <v>0</v>
      </c>
      <c r="BJ145" s="14" t="s">
        <v>80</v>
      </c>
      <c r="BK145" s="195">
        <f>ROUND(I145*H145,2)</f>
        <v>0</v>
      </c>
      <c r="BL145" s="14" t="s">
        <v>353</v>
      </c>
      <c r="BM145" s="194" t="s">
        <v>475</v>
      </c>
    </row>
    <row r="146" spans="1:65" s="2" customFormat="1">
      <c r="A146" s="31"/>
      <c r="B146" s="32"/>
      <c r="C146" s="33"/>
      <c r="D146" s="196" t="s">
        <v>126</v>
      </c>
      <c r="E146" s="33"/>
      <c r="F146" s="197" t="s">
        <v>474</v>
      </c>
      <c r="G146" s="33"/>
      <c r="H146" s="33"/>
      <c r="I146" s="198"/>
      <c r="J146" s="33"/>
      <c r="K146" s="33"/>
      <c r="L146" s="36"/>
      <c r="M146" s="199"/>
      <c r="N146" s="200"/>
      <c r="O146" s="68"/>
      <c r="P146" s="68"/>
      <c r="Q146" s="68"/>
      <c r="R146" s="68"/>
      <c r="S146" s="68"/>
      <c r="T146" s="69"/>
      <c r="U146" s="31"/>
      <c r="V146" s="31"/>
      <c r="W146" s="31"/>
      <c r="X146" s="31"/>
      <c r="Y146" s="31"/>
      <c r="Z146" s="31"/>
      <c r="AA146" s="31"/>
      <c r="AB146" s="31"/>
      <c r="AC146" s="31"/>
      <c r="AD146" s="31"/>
      <c r="AE146" s="31"/>
      <c r="AT146" s="14" t="s">
        <v>126</v>
      </c>
      <c r="AU146" s="14" t="s">
        <v>80</v>
      </c>
    </row>
    <row r="147" spans="1:65" s="2" customFormat="1" ht="24.15" customHeight="1">
      <c r="A147" s="31"/>
      <c r="B147" s="32"/>
      <c r="C147" s="183" t="s">
        <v>8</v>
      </c>
      <c r="D147" s="183" t="s">
        <v>119</v>
      </c>
      <c r="E147" s="184" t="s">
        <v>476</v>
      </c>
      <c r="F147" s="185" t="s">
        <v>477</v>
      </c>
      <c r="G147" s="186" t="s">
        <v>169</v>
      </c>
      <c r="H147" s="187">
        <v>1</v>
      </c>
      <c r="I147" s="188"/>
      <c r="J147" s="189">
        <f>ROUND(I147*H147,2)</f>
        <v>0</v>
      </c>
      <c r="K147" s="185" t="s">
        <v>123</v>
      </c>
      <c r="L147" s="36"/>
      <c r="M147" s="190" t="s">
        <v>1</v>
      </c>
      <c r="N147" s="191" t="s">
        <v>37</v>
      </c>
      <c r="O147" s="68"/>
      <c r="P147" s="192">
        <f>O147*H147</f>
        <v>0</v>
      </c>
      <c r="Q147" s="192">
        <v>0</v>
      </c>
      <c r="R147" s="192">
        <f>Q147*H147</f>
        <v>0</v>
      </c>
      <c r="S147" s="192">
        <v>0</v>
      </c>
      <c r="T147" s="193">
        <f>S147*H147</f>
        <v>0</v>
      </c>
      <c r="U147" s="31"/>
      <c r="V147" s="31"/>
      <c r="W147" s="31"/>
      <c r="X147" s="31"/>
      <c r="Y147" s="31"/>
      <c r="Z147" s="31"/>
      <c r="AA147" s="31"/>
      <c r="AB147" s="31"/>
      <c r="AC147" s="31"/>
      <c r="AD147" s="31"/>
      <c r="AE147" s="31"/>
      <c r="AR147" s="194" t="s">
        <v>353</v>
      </c>
      <c r="AT147" s="194" t="s">
        <v>119</v>
      </c>
      <c r="AU147" s="194" t="s">
        <v>80</v>
      </c>
      <c r="AY147" s="14" t="s">
        <v>116</v>
      </c>
      <c r="BE147" s="195">
        <f>IF(N147="základní",J147,0)</f>
        <v>0</v>
      </c>
      <c r="BF147" s="195">
        <f>IF(N147="snížená",J147,0)</f>
        <v>0</v>
      </c>
      <c r="BG147" s="195">
        <f>IF(N147="zákl. přenesená",J147,0)</f>
        <v>0</v>
      </c>
      <c r="BH147" s="195">
        <f>IF(N147="sníž. přenesená",J147,0)</f>
        <v>0</v>
      </c>
      <c r="BI147" s="195">
        <f>IF(N147="nulová",J147,0)</f>
        <v>0</v>
      </c>
      <c r="BJ147" s="14" t="s">
        <v>80</v>
      </c>
      <c r="BK147" s="195">
        <f>ROUND(I147*H147,2)</f>
        <v>0</v>
      </c>
      <c r="BL147" s="14" t="s">
        <v>353</v>
      </c>
      <c r="BM147" s="194" t="s">
        <v>478</v>
      </c>
    </row>
    <row r="148" spans="1:65" s="2" customFormat="1" ht="18">
      <c r="A148" s="31"/>
      <c r="B148" s="32"/>
      <c r="C148" s="33"/>
      <c r="D148" s="196" t="s">
        <v>126</v>
      </c>
      <c r="E148" s="33"/>
      <c r="F148" s="197" t="s">
        <v>477</v>
      </c>
      <c r="G148" s="33"/>
      <c r="H148" s="33"/>
      <c r="I148" s="198"/>
      <c r="J148" s="33"/>
      <c r="K148" s="33"/>
      <c r="L148" s="36"/>
      <c r="M148" s="199"/>
      <c r="N148" s="200"/>
      <c r="O148" s="68"/>
      <c r="P148" s="68"/>
      <c r="Q148" s="68"/>
      <c r="R148" s="68"/>
      <c r="S148" s="68"/>
      <c r="T148" s="69"/>
      <c r="U148" s="31"/>
      <c r="V148" s="31"/>
      <c r="W148" s="31"/>
      <c r="X148" s="31"/>
      <c r="Y148" s="31"/>
      <c r="Z148" s="31"/>
      <c r="AA148" s="31"/>
      <c r="AB148" s="31"/>
      <c r="AC148" s="31"/>
      <c r="AD148" s="31"/>
      <c r="AE148" s="31"/>
      <c r="AT148" s="14" t="s">
        <v>126</v>
      </c>
      <c r="AU148" s="14" t="s">
        <v>80</v>
      </c>
    </row>
    <row r="149" spans="1:65" s="2" customFormat="1" ht="16.5" customHeight="1">
      <c r="A149" s="31"/>
      <c r="B149" s="32"/>
      <c r="C149" s="183" t="s">
        <v>203</v>
      </c>
      <c r="D149" s="183" t="s">
        <v>119</v>
      </c>
      <c r="E149" s="184" t="s">
        <v>479</v>
      </c>
      <c r="F149" s="185" t="s">
        <v>480</v>
      </c>
      <c r="G149" s="186" t="s">
        <v>169</v>
      </c>
      <c r="H149" s="187">
        <v>3</v>
      </c>
      <c r="I149" s="188"/>
      <c r="J149" s="189">
        <f>ROUND(I149*H149,2)</f>
        <v>0</v>
      </c>
      <c r="K149" s="185" t="s">
        <v>123</v>
      </c>
      <c r="L149" s="36"/>
      <c r="M149" s="190" t="s">
        <v>1</v>
      </c>
      <c r="N149" s="191" t="s">
        <v>37</v>
      </c>
      <c r="O149" s="68"/>
      <c r="P149" s="192">
        <f>O149*H149</f>
        <v>0</v>
      </c>
      <c r="Q149" s="192">
        <v>0</v>
      </c>
      <c r="R149" s="192">
        <f>Q149*H149</f>
        <v>0</v>
      </c>
      <c r="S149" s="192">
        <v>0</v>
      </c>
      <c r="T149" s="193">
        <f>S149*H149</f>
        <v>0</v>
      </c>
      <c r="U149" s="31"/>
      <c r="V149" s="31"/>
      <c r="W149" s="31"/>
      <c r="X149" s="31"/>
      <c r="Y149" s="31"/>
      <c r="Z149" s="31"/>
      <c r="AA149" s="31"/>
      <c r="AB149" s="31"/>
      <c r="AC149" s="31"/>
      <c r="AD149" s="31"/>
      <c r="AE149" s="31"/>
      <c r="AR149" s="194" t="s">
        <v>353</v>
      </c>
      <c r="AT149" s="194" t="s">
        <v>119</v>
      </c>
      <c r="AU149" s="194" t="s">
        <v>80</v>
      </c>
      <c r="AY149" s="14" t="s">
        <v>116</v>
      </c>
      <c r="BE149" s="195">
        <f>IF(N149="základní",J149,0)</f>
        <v>0</v>
      </c>
      <c r="BF149" s="195">
        <f>IF(N149="snížená",J149,0)</f>
        <v>0</v>
      </c>
      <c r="BG149" s="195">
        <f>IF(N149="zákl. přenesená",J149,0)</f>
        <v>0</v>
      </c>
      <c r="BH149" s="195">
        <f>IF(N149="sníž. přenesená",J149,0)</f>
        <v>0</v>
      </c>
      <c r="BI149" s="195">
        <f>IF(N149="nulová",J149,0)</f>
        <v>0</v>
      </c>
      <c r="BJ149" s="14" t="s">
        <v>80</v>
      </c>
      <c r="BK149" s="195">
        <f>ROUND(I149*H149,2)</f>
        <v>0</v>
      </c>
      <c r="BL149" s="14" t="s">
        <v>353</v>
      </c>
      <c r="BM149" s="194" t="s">
        <v>481</v>
      </c>
    </row>
    <row r="150" spans="1:65" s="2" customFormat="1">
      <c r="A150" s="31"/>
      <c r="B150" s="32"/>
      <c r="C150" s="33"/>
      <c r="D150" s="196" t="s">
        <v>126</v>
      </c>
      <c r="E150" s="33"/>
      <c r="F150" s="197" t="s">
        <v>480</v>
      </c>
      <c r="G150" s="33"/>
      <c r="H150" s="33"/>
      <c r="I150" s="198"/>
      <c r="J150" s="33"/>
      <c r="K150" s="33"/>
      <c r="L150" s="36"/>
      <c r="M150" s="199"/>
      <c r="N150" s="200"/>
      <c r="O150" s="68"/>
      <c r="P150" s="68"/>
      <c r="Q150" s="68"/>
      <c r="R150" s="68"/>
      <c r="S150" s="68"/>
      <c r="T150" s="69"/>
      <c r="U150" s="31"/>
      <c r="V150" s="31"/>
      <c r="W150" s="31"/>
      <c r="X150" s="31"/>
      <c r="Y150" s="31"/>
      <c r="Z150" s="31"/>
      <c r="AA150" s="31"/>
      <c r="AB150" s="31"/>
      <c r="AC150" s="31"/>
      <c r="AD150" s="31"/>
      <c r="AE150" s="31"/>
      <c r="AT150" s="14" t="s">
        <v>126</v>
      </c>
      <c r="AU150" s="14" t="s">
        <v>80</v>
      </c>
    </row>
    <row r="151" spans="1:65" s="2" customFormat="1" ht="16.5" customHeight="1">
      <c r="A151" s="31"/>
      <c r="B151" s="32"/>
      <c r="C151" s="183" t="s">
        <v>209</v>
      </c>
      <c r="D151" s="183" t="s">
        <v>119</v>
      </c>
      <c r="E151" s="184" t="s">
        <v>482</v>
      </c>
      <c r="F151" s="185" t="s">
        <v>483</v>
      </c>
      <c r="G151" s="186" t="s">
        <v>169</v>
      </c>
      <c r="H151" s="187">
        <v>3</v>
      </c>
      <c r="I151" s="188"/>
      <c r="J151" s="189">
        <f>ROUND(I151*H151,2)</f>
        <v>0</v>
      </c>
      <c r="K151" s="185" t="s">
        <v>123</v>
      </c>
      <c r="L151" s="36"/>
      <c r="M151" s="190" t="s">
        <v>1</v>
      </c>
      <c r="N151" s="191" t="s">
        <v>37</v>
      </c>
      <c r="O151" s="68"/>
      <c r="P151" s="192">
        <f>O151*H151</f>
        <v>0</v>
      </c>
      <c r="Q151" s="192">
        <v>0</v>
      </c>
      <c r="R151" s="192">
        <f>Q151*H151</f>
        <v>0</v>
      </c>
      <c r="S151" s="192">
        <v>0</v>
      </c>
      <c r="T151" s="193">
        <f>S151*H151</f>
        <v>0</v>
      </c>
      <c r="U151" s="31"/>
      <c r="V151" s="31"/>
      <c r="W151" s="31"/>
      <c r="X151" s="31"/>
      <c r="Y151" s="31"/>
      <c r="Z151" s="31"/>
      <c r="AA151" s="31"/>
      <c r="AB151" s="31"/>
      <c r="AC151" s="31"/>
      <c r="AD151" s="31"/>
      <c r="AE151" s="31"/>
      <c r="AR151" s="194" t="s">
        <v>353</v>
      </c>
      <c r="AT151" s="194" t="s">
        <v>119</v>
      </c>
      <c r="AU151" s="194" t="s">
        <v>80</v>
      </c>
      <c r="AY151" s="14" t="s">
        <v>116</v>
      </c>
      <c r="BE151" s="195">
        <f>IF(N151="základní",J151,0)</f>
        <v>0</v>
      </c>
      <c r="BF151" s="195">
        <f>IF(N151="snížená",J151,0)</f>
        <v>0</v>
      </c>
      <c r="BG151" s="195">
        <f>IF(N151="zákl. přenesená",J151,0)</f>
        <v>0</v>
      </c>
      <c r="BH151" s="195">
        <f>IF(N151="sníž. přenesená",J151,0)</f>
        <v>0</v>
      </c>
      <c r="BI151" s="195">
        <f>IF(N151="nulová",J151,0)</f>
        <v>0</v>
      </c>
      <c r="BJ151" s="14" t="s">
        <v>80</v>
      </c>
      <c r="BK151" s="195">
        <f>ROUND(I151*H151,2)</f>
        <v>0</v>
      </c>
      <c r="BL151" s="14" t="s">
        <v>353</v>
      </c>
      <c r="BM151" s="194" t="s">
        <v>484</v>
      </c>
    </row>
    <row r="152" spans="1:65" s="2" customFormat="1">
      <c r="A152" s="31"/>
      <c r="B152" s="32"/>
      <c r="C152" s="33"/>
      <c r="D152" s="196" t="s">
        <v>126</v>
      </c>
      <c r="E152" s="33"/>
      <c r="F152" s="197" t="s">
        <v>483</v>
      </c>
      <c r="G152" s="33"/>
      <c r="H152" s="33"/>
      <c r="I152" s="198"/>
      <c r="J152" s="33"/>
      <c r="K152" s="33"/>
      <c r="L152" s="36"/>
      <c r="M152" s="199"/>
      <c r="N152" s="200"/>
      <c r="O152" s="68"/>
      <c r="P152" s="68"/>
      <c r="Q152" s="68"/>
      <c r="R152" s="68"/>
      <c r="S152" s="68"/>
      <c r="T152" s="69"/>
      <c r="U152" s="31"/>
      <c r="V152" s="31"/>
      <c r="W152" s="31"/>
      <c r="X152" s="31"/>
      <c r="Y152" s="31"/>
      <c r="Z152" s="31"/>
      <c r="AA152" s="31"/>
      <c r="AB152" s="31"/>
      <c r="AC152" s="31"/>
      <c r="AD152" s="31"/>
      <c r="AE152" s="31"/>
      <c r="AT152" s="14" t="s">
        <v>126</v>
      </c>
      <c r="AU152" s="14" t="s">
        <v>80</v>
      </c>
    </row>
    <row r="153" spans="1:65" s="2" customFormat="1" ht="24.15" customHeight="1">
      <c r="A153" s="31"/>
      <c r="B153" s="32"/>
      <c r="C153" s="183" t="s">
        <v>215</v>
      </c>
      <c r="D153" s="183" t="s">
        <v>119</v>
      </c>
      <c r="E153" s="184" t="s">
        <v>485</v>
      </c>
      <c r="F153" s="185" t="s">
        <v>486</v>
      </c>
      <c r="G153" s="186" t="s">
        <v>169</v>
      </c>
      <c r="H153" s="187">
        <v>3</v>
      </c>
      <c r="I153" s="188"/>
      <c r="J153" s="189">
        <f>ROUND(I153*H153,2)</f>
        <v>0</v>
      </c>
      <c r="K153" s="185" t="s">
        <v>123</v>
      </c>
      <c r="L153" s="36"/>
      <c r="M153" s="190" t="s">
        <v>1</v>
      </c>
      <c r="N153" s="191" t="s">
        <v>37</v>
      </c>
      <c r="O153" s="68"/>
      <c r="P153" s="192">
        <f>O153*H153</f>
        <v>0</v>
      </c>
      <c r="Q153" s="192">
        <v>0</v>
      </c>
      <c r="R153" s="192">
        <f>Q153*H153</f>
        <v>0</v>
      </c>
      <c r="S153" s="192">
        <v>0</v>
      </c>
      <c r="T153" s="193">
        <f>S153*H153</f>
        <v>0</v>
      </c>
      <c r="U153" s="31"/>
      <c r="V153" s="31"/>
      <c r="W153" s="31"/>
      <c r="X153" s="31"/>
      <c r="Y153" s="31"/>
      <c r="Z153" s="31"/>
      <c r="AA153" s="31"/>
      <c r="AB153" s="31"/>
      <c r="AC153" s="31"/>
      <c r="AD153" s="31"/>
      <c r="AE153" s="31"/>
      <c r="AR153" s="194" t="s">
        <v>353</v>
      </c>
      <c r="AT153" s="194" t="s">
        <v>119</v>
      </c>
      <c r="AU153" s="194" t="s">
        <v>80</v>
      </c>
      <c r="AY153" s="14" t="s">
        <v>116</v>
      </c>
      <c r="BE153" s="195">
        <f>IF(N153="základní",J153,0)</f>
        <v>0</v>
      </c>
      <c r="BF153" s="195">
        <f>IF(N153="snížená",J153,0)</f>
        <v>0</v>
      </c>
      <c r="BG153" s="195">
        <f>IF(N153="zákl. přenesená",J153,0)</f>
        <v>0</v>
      </c>
      <c r="BH153" s="195">
        <f>IF(N153="sníž. přenesená",J153,0)</f>
        <v>0</v>
      </c>
      <c r="BI153" s="195">
        <f>IF(N153="nulová",J153,0)</f>
        <v>0</v>
      </c>
      <c r="BJ153" s="14" t="s">
        <v>80</v>
      </c>
      <c r="BK153" s="195">
        <f>ROUND(I153*H153,2)</f>
        <v>0</v>
      </c>
      <c r="BL153" s="14" t="s">
        <v>353</v>
      </c>
      <c r="BM153" s="194" t="s">
        <v>487</v>
      </c>
    </row>
    <row r="154" spans="1:65" s="2" customFormat="1">
      <c r="A154" s="31"/>
      <c r="B154" s="32"/>
      <c r="C154" s="33"/>
      <c r="D154" s="196" t="s">
        <v>126</v>
      </c>
      <c r="E154" s="33"/>
      <c r="F154" s="197" t="s">
        <v>486</v>
      </c>
      <c r="G154" s="33"/>
      <c r="H154" s="33"/>
      <c r="I154" s="198"/>
      <c r="J154" s="33"/>
      <c r="K154" s="33"/>
      <c r="L154" s="36"/>
      <c r="M154" s="199"/>
      <c r="N154" s="200"/>
      <c r="O154" s="68"/>
      <c r="P154" s="68"/>
      <c r="Q154" s="68"/>
      <c r="R154" s="68"/>
      <c r="S154" s="68"/>
      <c r="T154" s="69"/>
      <c r="U154" s="31"/>
      <c r="V154" s="31"/>
      <c r="W154" s="31"/>
      <c r="X154" s="31"/>
      <c r="Y154" s="31"/>
      <c r="Z154" s="31"/>
      <c r="AA154" s="31"/>
      <c r="AB154" s="31"/>
      <c r="AC154" s="31"/>
      <c r="AD154" s="31"/>
      <c r="AE154" s="31"/>
      <c r="AT154" s="14" t="s">
        <v>126</v>
      </c>
      <c r="AU154" s="14" t="s">
        <v>80</v>
      </c>
    </row>
    <row r="155" spans="1:65" s="2" customFormat="1" ht="24.15" customHeight="1">
      <c r="A155" s="31"/>
      <c r="B155" s="32"/>
      <c r="C155" s="183" t="s">
        <v>220</v>
      </c>
      <c r="D155" s="183" t="s">
        <v>119</v>
      </c>
      <c r="E155" s="184" t="s">
        <v>488</v>
      </c>
      <c r="F155" s="185" t="s">
        <v>489</v>
      </c>
      <c r="G155" s="186" t="s">
        <v>169</v>
      </c>
      <c r="H155" s="187">
        <v>3</v>
      </c>
      <c r="I155" s="188"/>
      <c r="J155" s="189">
        <f>ROUND(I155*H155,2)</f>
        <v>0</v>
      </c>
      <c r="K155" s="185" t="s">
        <v>123</v>
      </c>
      <c r="L155" s="36"/>
      <c r="M155" s="190" t="s">
        <v>1</v>
      </c>
      <c r="N155" s="191" t="s">
        <v>37</v>
      </c>
      <c r="O155" s="68"/>
      <c r="P155" s="192">
        <f>O155*H155</f>
        <v>0</v>
      </c>
      <c r="Q155" s="192">
        <v>0</v>
      </c>
      <c r="R155" s="192">
        <f>Q155*H155</f>
        <v>0</v>
      </c>
      <c r="S155" s="192">
        <v>0</v>
      </c>
      <c r="T155" s="193">
        <f>S155*H155</f>
        <v>0</v>
      </c>
      <c r="U155" s="31"/>
      <c r="V155" s="31"/>
      <c r="W155" s="31"/>
      <c r="X155" s="31"/>
      <c r="Y155" s="31"/>
      <c r="Z155" s="31"/>
      <c r="AA155" s="31"/>
      <c r="AB155" s="31"/>
      <c r="AC155" s="31"/>
      <c r="AD155" s="31"/>
      <c r="AE155" s="31"/>
      <c r="AR155" s="194" t="s">
        <v>353</v>
      </c>
      <c r="AT155" s="194" t="s">
        <v>119</v>
      </c>
      <c r="AU155" s="194" t="s">
        <v>80</v>
      </c>
      <c r="AY155" s="14" t="s">
        <v>116</v>
      </c>
      <c r="BE155" s="195">
        <f>IF(N155="základní",J155,0)</f>
        <v>0</v>
      </c>
      <c r="BF155" s="195">
        <f>IF(N155="snížená",J155,0)</f>
        <v>0</v>
      </c>
      <c r="BG155" s="195">
        <f>IF(N155="zákl. přenesená",J155,0)</f>
        <v>0</v>
      </c>
      <c r="BH155" s="195">
        <f>IF(N155="sníž. přenesená",J155,0)</f>
        <v>0</v>
      </c>
      <c r="BI155" s="195">
        <f>IF(N155="nulová",J155,0)</f>
        <v>0</v>
      </c>
      <c r="BJ155" s="14" t="s">
        <v>80</v>
      </c>
      <c r="BK155" s="195">
        <f>ROUND(I155*H155,2)</f>
        <v>0</v>
      </c>
      <c r="BL155" s="14" t="s">
        <v>353</v>
      </c>
      <c r="BM155" s="194" t="s">
        <v>490</v>
      </c>
    </row>
    <row r="156" spans="1:65" s="2" customFormat="1">
      <c r="A156" s="31"/>
      <c r="B156" s="32"/>
      <c r="C156" s="33"/>
      <c r="D156" s="196" t="s">
        <v>126</v>
      </c>
      <c r="E156" s="33"/>
      <c r="F156" s="197" t="s">
        <v>489</v>
      </c>
      <c r="G156" s="33"/>
      <c r="H156" s="33"/>
      <c r="I156" s="198"/>
      <c r="J156" s="33"/>
      <c r="K156" s="33"/>
      <c r="L156" s="36"/>
      <c r="M156" s="199"/>
      <c r="N156" s="200"/>
      <c r="O156" s="68"/>
      <c r="P156" s="68"/>
      <c r="Q156" s="68"/>
      <c r="R156" s="68"/>
      <c r="S156" s="68"/>
      <c r="T156" s="69"/>
      <c r="U156" s="31"/>
      <c r="V156" s="31"/>
      <c r="W156" s="31"/>
      <c r="X156" s="31"/>
      <c r="Y156" s="31"/>
      <c r="Z156" s="31"/>
      <c r="AA156" s="31"/>
      <c r="AB156" s="31"/>
      <c r="AC156" s="31"/>
      <c r="AD156" s="31"/>
      <c r="AE156" s="31"/>
      <c r="AT156" s="14" t="s">
        <v>126</v>
      </c>
      <c r="AU156" s="14" t="s">
        <v>80</v>
      </c>
    </row>
    <row r="157" spans="1:65" s="2" customFormat="1" ht="24.15" customHeight="1">
      <c r="A157" s="31"/>
      <c r="B157" s="32"/>
      <c r="C157" s="183" t="s">
        <v>226</v>
      </c>
      <c r="D157" s="183" t="s">
        <v>119</v>
      </c>
      <c r="E157" s="184" t="s">
        <v>491</v>
      </c>
      <c r="F157" s="185" t="s">
        <v>492</v>
      </c>
      <c r="G157" s="186" t="s">
        <v>169</v>
      </c>
      <c r="H157" s="187">
        <v>3</v>
      </c>
      <c r="I157" s="188"/>
      <c r="J157" s="189">
        <f>ROUND(I157*H157,2)</f>
        <v>0</v>
      </c>
      <c r="K157" s="185" t="s">
        <v>123</v>
      </c>
      <c r="L157" s="36"/>
      <c r="M157" s="190" t="s">
        <v>1</v>
      </c>
      <c r="N157" s="191" t="s">
        <v>37</v>
      </c>
      <c r="O157" s="68"/>
      <c r="P157" s="192">
        <f>O157*H157</f>
        <v>0</v>
      </c>
      <c r="Q157" s="192">
        <v>0</v>
      </c>
      <c r="R157" s="192">
        <f>Q157*H157</f>
        <v>0</v>
      </c>
      <c r="S157" s="192">
        <v>0</v>
      </c>
      <c r="T157" s="193">
        <f>S157*H157</f>
        <v>0</v>
      </c>
      <c r="U157" s="31"/>
      <c r="V157" s="31"/>
      <c r="W157" s="31"/>
      <c r="X157" s="31"/>
      <c r="Y157" s="31"/>
      <c r="Z157" s="31"/>
      <c r="AA157" s="31"/>
      <c r="AB157" s="31"/>
      <c r="AC157" s="31"/>
      <c r="AD157" s="31"/>
      <c r="AE157" s="31"/>
      <c r="AR157" s="194" t="s">
        <v>353</v>
      </c>
      <c r="AT157" s="194" t="s">
        <v>119</v>
      </c>
      <c r="AU157" s="194" t="s">
        <v>80</v>
      </c>
      <c r="AY157" s="14" t="s">
        <v>116</v>
      </c>
      <c r="BE157" s="195">
        <f>IF(N157="základní",J157,0)</f>
        <v>0</v>
      </c>
      <c r="BF157" s="195">
        <f>IF(N157="snížená",J157,0)</f>
        <v>0</v>
      </c>
      <c r="BG157" s="195">
        <f>IF(N157="zákl. přenesená",J157,0)</f>
        <v>0</v>
      </c>
      <c r="BH157" s="195">
        <f>IF(N157="sníž. přenesená",J157,0)</f>
        <v>0</v>
      </c>
      <c r="BI157" s="195">
        <f>IF(N157="nulová",J157,0)</f>
        <v>0</v>
      </c>
      <c r="BJ157" s="14" t="s">
        <v>80</v>
      </c>
      <c r="BK157" s="195">
        <f>ROUND(I157*H157,2)</f>
        <v>0</v>
      </c>
      <c r="BL157" s="14" t="s">
        <v>353</v>
      </c>
      <c r="BM157" s="194" t="s">
        <v>493</v>
      </c>
    </row>
    <row r="158" spans="1:65" s="2" customFormat="1">
      <c r="A158" s="31"/>
      <c r="B158" s="32"/>
      <c r="C158" s="33"/>
      <c r="D158" s="196" t="s">
        <v>126</v>
      </c>
      <c r="E158" s="33"/>
      <c r="F158" s="197" t="s">
        <v>492</v>
      </c>
      <c r="G158" s="33"/>
      <c r="H158" s="33"/>
      <c r="I158" s="198"/>
      <c r="J158" s="33"/>
      <c r="K158" s="33"/>
      <c r="L158" s="36"/>
      <c r="M158" s="199"/>
      <c r="N158" s="200"/>
      <c r="O158" s="68"/>
      <c r="P158" s="68"/>
      <c r="Q158" s="68"/>
      <c r="R158" s="68"/>
      <c r="S158" s="68"/>
      <c r="T158" s="69"/>
      <c r="U158" s="31"/>
      <c r="V158" s="31"/>
      <c r="W158" s="31"/>
      <c r="X158" s="31"/>
      <c r="Y158" s="31"/>
      <c r="Z158" s="31"/>
      <c r="AA158" s="31"/>
      <c r="AB158" s="31"/>
      <c r="AC158" s="31"/>
      <c r="AD158" s="31"/>
      <c r="AE158" s="31"/>
      <c r="AT158" s="14" t="s">
        <v>126</v>
      </c>
      <c r="AU158" s="14" t="s">
        <v>80</v>
      </c>
    </row>
    <row r="159" spans="1:65" s="2" customFormat="1" ht="24.15" customHeight="1">
      <c r="A159" s="31"/>
      <c r="B159" s="32"/>
      <c r="C159" s="183" t="s">
        <v>7</v>
      </c>
      <c r="D159" s="183" t="s">
        <v>119</v>
      </c>
      <c r="E159" s="184" t="s">
        <v>494</v>
      </c>
      <c r="F159" s="185" t="s">
        <v>495</v>
      </c>
      <c r="G159" s="186" t="s">
        <v>169</v>
      </c>
      <c r="H159" s="187">
        <v>3</v>
      </c>
      <c r="I159" s="188"/>
      <c r="J159" s="189">
        <f>ROUND(I159*H159,2)</f>
        <v>0</v>
      </c>
      <c r="K159" s="185" t="s">
        <v>123</v>
      </c>
      <c r="L159" s="36"/>
      <c r="M159" s="190" t="s">
        <v>1</v>
      </c>
      <c r="N159" s="191" t="s">
        <v>37</v>
      </c>
      <c r="O159" s="68"/>
      <c r="P159" s="192">
        <f>O159*H159</f>
        <v>0</v>
      </c>
      <c r="Q159" s="192">
        <v>0</v>
      </c>
      <c r="R159" s="192">
        <f>Q159*H159</f>
        <v>0</v>
      </c>
      <c r="S159" s="192">
        <v>0</v>
      </c>
      <c r="T159" s="193">
        <f>S159*H159</f>
        <v>0</v>
      </c>
      <c r="U159" s="31"/>
      <c r="V159" s="31"/>
      <c r="W159" s="31"/>
      <c r="X159" s="31"/>
      <c r="Y159" s="31"/>
      <c r="Z159" s="31"/>
      <c r="AA159" s="31"/>
      <c r="AB159" s="31"/>
      <c r="AC159" s="31"/>
      <c r="AD159" s="31"/>
      <c r="AE159" s="31"/>
      <c r="AR159" s="194" t="s">
        <v>353</v>
      </c>
      <c r="AT159" s="194" t="s">
        <v>119</v>
      </c>
      <c r="AU159" s="194" t="s">
        <v>80</v>
      </c>
      <c r="AY159" s="14" t="s">
        <v>116</v>
      </c>
      <c r="BE159" s="195">
        <f>IF(N159="základní",J159,0)</f>
        <v>0</v>
      </c>
      <c r="BF159" s="195">
        <f>IF(N159="snížená",J159,0)</f>
        <v>0</v>
      </c>
      <c r="BG159" s="195">
        <f>IF(N159="zákl. přenesená",J159,0)</f>
        <v>0</v>
      </c>
      <c r="BH159" s="195">
        <f>IF(N159="sníž. přenesená",J159,0)</f>
        <v>0</v>
      </c>
      <c r="BI159" s="195">
        <f>IF(N159="nulová",J159,0)</f>
        <v>0</v>
      </c>
      <c r="BJ159" s="14" t="s">
        <v>80</v>
      </c>
      <c r="BK159" s="195">
        <f>ROUND(I159*H159,2)</f>
        <v>0</v>
      </c>
      <c r="BL159" s="14" t="s">
        <v>353</v>
      </c>
      <c r="BM159" s="194" t="s">
        <v>496</v>
      </c>
    </row>
    <row r="160" spans="1:65" s="2" customFormat="1">
      <c r="A160" s="31"/>
      <c r="B160" s="32"/>
      <c r="C160" s="33"/>
      <c r="D160" s="196" t="s">
        <v>126</v>
      </c>
      <c r="E160" s="33"/>
      <c r="F160" s="197" t="s">
        <v>495</v>
      </c>
      <c r="G160" s="33"/>
      <c r="H160" s="33"/>
      <c r="I160" s="198"/>
      <c r="J160" s="33"/>
      <c r="K160" s="33"/>
      <c r="L160" s="36"/>
      <c r="M160" s="199"/>
      <c r="N160" s="200"/>
      <c r="O160" s="68"/>
      <c r="P160" s="68"/>
      <c r="Q160" s="68"/>
      <c r="R160" s="68"/>
      <c r="S160" s="68"/>
      <c r="T160" s="69"/>
      <c r="U160" s="31"/>
      <c r="V160" s="31"/>
      <c r="W160" s="31"/>
      <c r="X160" s="31"/>
      <c r="Y160" s="31"/>
      <c r="Z160" s="31"/>
      <c r="AA160" s="31"/>
      <c r="AB160" s="31"/>
      <c r="AC160" s="31"/>
      <c r="AD160" s="31"/>
      <c r="AE160" s="31"/>
      <c r="AT160" s="14" t="s">
        <v>126</v>
      </c>
      <c r="AU160" s="14" t="s">
        <v>80</v>
      </c>
    </row>
    <row r="161" spans="1:65" s="2" customFormat="1" ht="24.15" customHeight="1">
      <c r="A161" s="31"/>
      <c r="B161" s="32"/>
      <c r="C161" s="183" t="s">
        <v>235</v>
      </c>
      <c r="D161" s="183" t="s">
        <v>119</v>
      </c>
      <c r="E161" s="184" t="s">
        <v>497</v>
      </c>
      <c r="F161" s="185" t="s">
        <v>498</v>
      </c>
      <c r="G161" s="186" t="s">
        <v>169</v>
      </c>
      <c r="H161" s="187">
        <v>3</v>
      </c>
      <c r="I161" s="188"/>
      <c r="J161" s="189">
        <f>ROUND(I161*H161,2)</f>
        <v>0</v>
      </c>
      <c r="K161" s="185" t="s">
        <v>123</v>
      </c>
      <c r="L161" s="36"/>
      <c r="M161" s="190" t="s">
        <v>1</v>
      </c>
      <c r="N161" s="191" t="s">
        <v>37</v>
      </c>
      <c r="O161" s="68"/>
      <c r="P161" s="192">
        <f>O161*H161</f>
        <v>0</v>
      </c>
      <c r="Q161" s="192">
        <v>0</v>
      </c>
      <c r="R161" s="192">
        <f>Q161*H161</f>
        <v>0</v>
      </c>
      <c r="S161" s="192">
        <v>0</v>
      </c>
      <c r="T161" s="193">
        <f>S161*H161</f>
        <v>0</v>
      </c>
      <c r="U161" s="31"/>
      <c r="V161" s="31"/>
      <c r="W161" s="31"/>
      <c r="X161" s="31"/>
      <c r="Y161" s="31"/>
      <c r="Z161" s="31"/>
      <c r="AA161" s="31"/>
      <c r="AB161" s="31"/>
      <c r="AC161" s="31"/>
      <c r="AD161" s="31"/>
      <c r="AE161" s="31"/>
      <c r="AR161" s="194" t="s">
        <v>353</v>
      </c>
      <c r="AT161" s="194" t="s">
        <v>119</v>
      </c>
      <c r="AU161" s="194" t="s">
        <v>80</v>
      </c>
      <c r="AY161" s="14" t="s">
        <v>116</v>
      </c>
      <c r="BE161" s="195">
        <f>IF(N161="základní",J161,0)</f>
        <v>0</v>
      </c>
      <c r="BF161" s="195">
        <f>IF(N161="snížená",J161,0)</f>
        <v>0</v>
      </c>
      <c r="BG161" s="195">
        <f>IF(N161="zákl. přenesená",J161,0)</f>
        <v>0</v>
      </c>
      <c r="BH161" s="195">
        <f>IF(N161="sníž. přenesená",J161,0)</f>
        <v>0</v>
      </c>
      <c r="BI161" s="195">
        <f>IF(N161="nulová",J161,0)</f>
        <v>0</v>
      </c>
      <c r="BJ161" s="14" t="s">
        <v>80</v>
      </c>
      <c r="BK161" s="195">
        <f>ROUND(I161*H161,2)</f>
        <v>0</v>
      </c>
      <c r="BL161" s="14" t="s">
        <v>353</v>
      </c>
      <c r="BM161" s="194" t="s">
        <v>499</v>
      </c>
    </row>
    <row r="162" spans="1:65" s="2" customFormat="1" ht="18">
      <c r="A162" s="31"/>
      <c r="B162" s="32"/>
      <c r="C162" s="33"/>
      <c r="D162" s="196" t="s">
        <v>126</v>
      </c>
      <c r="E162" s="33"/>
      <c r="F162" s="197" t="s">
        <v>498</v>
      </c>
      <c r="G162" s="33"/>
      <c r="H162" s="33"/>
      <c r="I162" s="198"/>
      <c r="J162" s="33"/>
      <c r="K162" s="33"/>
      <c r="L162" s="36"/>
      <c r="M162" s="199"/>
      <c r="N162" s="200"/>
      <c r="O162" s="68"/>
      <c r="P162" s="68"/>
      <c r="Q162" s="68"/>
      <c r="R162" s="68"/>
      <c r="S162" s="68"/>
      <c r="T162" s="69"/>
      <c r="U162" s="31"/>
      <c r="V162" s="31"/>
      <c r="W162" s="31"/>
      <c r="X162" s="31"/>
      <c r="Y162" s="31"/>
      <c r="Z162" s="31"/>
      <c r="AA162" s="31"/>
      <c r="AB162" s="31"/>
      <c r="AC162" s="31"/>
      <c r="AD162" s="31"/>
      <c r="AE162" s="31"/>
      <c r="AT162" s="14" t="s">
        <v>126</v>
      </c>
      <c r="AU162" s="14" t="s">
        <v>80</v>
      </c>
    </row>
    <row r="163" spans="1:65" s="2" customFormat="1" ht="21.75" customHeight="1">
      <c r="A163" s="31"/>
      <c r="B163" s="32"/>
      <c r="C163" s="183" t="s">
        <v>240</v>
      </c>
      <c r="D163" s="183" t="s">
        <v>119</v>
      </c>
      <c r="E163" s="184" t="s">
        <v>500</v>
      </c>
      <c r="F163" s="185" t="s">
        <v>501</v>
      </c>
      <c r="G163" s="186" t="s">
        <v>169</v>
      </c>
      <c r="H163" s="187">
        <v>2</v>
      </c>
      <c r="I163" s="188"/>
      <c r="J163" s="189">
        <f>ROUND(I163*H163,2)</f>
        <v>0</v>
      </c>
      <c r="K163" s="185" t="s">
        <v>123</v>
      </c>
      <c r="L163" s="36"/>
      <c r="M163" s="190" t="s">
        <v>1</v>
      </c>
      <c r="N163" s="191" t="s">
        <v>37</v>
      </c>
      <c r="O163" s="68"/>
      <c r="P163" s="192">
        <f>O163*H163</f>
        <v>0</v>
      </c>
      <c r="Q163" s="192">
        <v>0</v>
      </c>
      <c r="R163" s="192">
        <f>Q163*H163</f>
        <v>0</v>
      </c>
      <c r="S163" s="192">
        <v>0</v>
      </c>
      <c r="T163" s="193">
        <f>S163*H163</f>
        <v>0</v>
      </c>
      <c r="U163" s="31"/>
      <c r="V163" s="31"/>
      <c r="W163" s="31"/>
      <c r="X163" s="31"/>
      <c r="Y163" s="31"/>
      <c r="Z163" s="31"/>
      <c r="AA163" s="31"/>
      <c r="AB163" s="31"/>
      <c r="AC163" s="31"/>
      <c r="AD163" s="31"/>
      <c r="AE163" s="31"/>
      <c r="AR163" s="194" t="s">
        <v>353</v>
      </c>
      <c r="AT163" s="194" t="s">
        <v>119</v>
      </c>
      <c r="AU163" s="194" t="s">
        <v>80</v>
      </c>
      <c r="AY163" s="14" t="s">
        <v>116</v>
      </c>
      <c r="BE163" s="195">
        <f>IF(N163="základní",J163,0)</f>
        <v>0</v>
      </c>
      <c r="BF163" s="195">
        <f>IF(N163="snížená",J163,0)</f>
        <v>0</v>
      </c>
      <c r="BG163" s="195">
        <f>IF(N163="zákl. přenesená",J163,0)</f>
        <v>0</v>
      </c>
      <c r="BH163" s="195">
        <f>IF(N163="sníž. přenesená",J163,0)</f>
        <v>0</v>
      </c>
      <c r="BI163" s="195">
        <f>IF(N163="nulová",J163,0)</f>
        <v>0</v>
      </c>
      <c r="BJ163" s="14" t="s">
        <v>80</v>
      </c>
      <c r="BK163" s="195">
        <f>ROUND(I163*H163,2)</f>
        <v>0</v>
      </c>
      <c r="BL163" s="14" t="s">
        <v>353</v>
      </c>
      <c r="BM163" s="194" t="s">
        <v>502</v>
      </c>
    </row>
    <row r="164" spans="1:65" s="2" customFormat="1" ht="18">
      <c r="A164" s="31"/>
      <c r="B164" s="32"/>
      <c r="C164" s="33"/>
      <c r="D164" s="196" t="s">
        <v>126</v>
      </c>
      <c r="E164" s="33"/>
      <c r="F164" s="197" t="s">
        <v>503</v>
      </c>
      <c r="G164" s="33"/>
      <c r="H164" s="33"/>
      <c r="I164" s="198"/>
      <c r="J164" s="33"/>
      <c r="K164" s="33"/>
      <c r="L164" s="36"/>
      <c r="M164" s="199"/>
      <c r="N164" s="200"/>
      <c r="O164" s="68"/>
      <c r="P164" s="68"/>
      <c r="Q164" s="68"/>
      <c r="R164" s="68"/>
      <c r="S164" s="68"/>
      <c r="T164" s="69"/>
      <c r="U164" s="31"/>
      <c r="V164" s="31"/>
      <c r="W164" s="31"/>
      <c r="X164" s="31"/>
      <c r="Y164" s="31"/>
      <c r="Z164" s="31"/>
      <c r="AA164" s="31"/>
      <c r="AB164" s="31"/>
      <c r="AC164" s="31"/>
      <c r="AD164" s="31"/>
      <c r="AE164" s="31"/>
      <c r="AT164" s="14" t="s">
        <v>126</v>
      </c>
      <c r="AU164" s="14" t="s">
        <v>80</v>
      </c>
    </row>
    <row r="165" spans="1:65" s="2" customFormat="1" ht="21.75" customHeight="1">
      <c r="A165" s="31"/>
      <c r="B165" s="32"/>
      <c r="C165" s="183" t="s">
        <v>245</v>
      </c>
      <c r="D165" s="183" t="s">
        <v>119</v>
      </c>
      <c r="E165" s="184" t="s">
        <v>504</v>
      </c>
      <c r="F165" s="185" t="s">
        <v>505</v>
      </c>
      <c r="G165" s="186" t="s">
        <v>169</v>
      </c>
      <c r="H165" s="187">
        <v>2</v>
      </c>
      <c r="I165" s="188"/>
      <c r="J165" s="189">
        <f>ROUND(I165*H165,2)</f>
        <v>0</v>
      </c>
      <c r="K165" s="185" t="s">
        <v>123</v>
      </c>
      <c r="L165" s="36"/>
      <c r="M165" s="190" t="s">
        <v>1</v>
      </c>
      <c r="N165" s="191" t="s">
        <v>37</v>
      </c>
      <c r="O165" s="68"/>
      <c r="P165" s="192">
        <f>O165*H165</f>
        <v>0</v>
      </c>
      <c r="Q165" s="192">
        <v>0</v>
      </c>
      <c r="R165" s="192">
        <f>Q165*H165</f>
        <v>0</v>
      </c>
      <c r="S165" s="192">
        <v>0</v>
      </c>
      <c r="T165" s="193">
        <f>S165*H165</f>
        <v>0</v>
      </c>
      <c r="U165" s="31"/>
      <c r="V165" s="31"/>
      <c r="W165" s="31"/>
      <c r="X165" s="31"/>
      <c r="Y165" s="31"/>
      <c r="Z165" s="31"/>
      <c r="AA165" s="31"/>
      <c r="AB165" s="31"/>
      <c r="AC165" s="31"/>
      <c r="AD165" s="31"/>
      <c r="AE165" s="31"/>
      <c r="AR165" s="194" t="s">
        <v>353</v>
      </c>
      <c r="AT165" s="194" t="s">
        <v>119</v>
      </c>
      <c r="AU165" s="194" t="s">
        <v>80</v>
      </c>
      <c r="AY165" s="14" t="s">
        <v>116</v>
      </c>
      <c r="BE165" s="195">
        <f>IF(N165="základní",J165,0)</f>
        <v>0</v>
      </c>
      <c r="BF165" s="195">
        <f>IF(N165="snížená",J165,0)</f>
        <v>0</v>
      </c>
      <c r="BG165" s="195">
        <f>IF(N165="zákl. přenesená",J165,0)</f>
        <v>0</v>
      </c>
      <c r="BH165" s="195">
        <f>IF(N165="sníž. přenesená",J165,0)</f>
        <v>0</v>
      </c>
      <c r="BI165" s="195">
        <f>IF(N165="nulová",J165,0)</f>
        <v>0</v>
      </c>
      <c r="BJ165" s="14" t="s">
        <v>80</v>
      </c>
      <c r="BK165" s="195">
        <f>ROUND(I165*H165,2)</f>
        <v>0</v>
      </c>
      <c r="BL165" s="14" t="s">
        <v>353</v>
      </c>
      <c r="BM165" s="194" t="s">
        <v>506</v>
      </c>
    </row>
    <row r="166" spans="1:65" s="2" customFormat="1">
      <c r="A166" s="31"/>
      <c r="B166" s="32"/>
      <c r="C166" s="33"/>
      <c r="D166" s="196" t="s">
        <v>126</v>
      </c>
      <c r="E166" s="33"/>
      <c r="F166" s="197" t="s">
        <v>505</v>
      </c>
      <c r="G166" s="33"/>
      <c r="H166" s="33"/>
      <c r="I166" s="198"/>
      <c r="J166" s="33"/>
      <c r="K166" s="33"/>
      <c r="L166" s="36"/>
      <c r="M166" s="199"/>
      <c r="N166" s="200"/>
      <c r="O166" s="68"/>
      <c r="P166" s="68"/>
      <c r="Q166" s="68"/>
      <c r="R166" s="68"/>
      <c r="S166" s="68"/>
      <c r="T166" s="69"/>
      <c r="U166" s="31"/>
      <c r="V166" s="31"/>
      <c r="W166" s="31"/>
      <c r="X166" s="31"/>
      <c r="Y166" s="31"/>
      <c r="Z166" s="31"/>
      <c r="AA166" s="31"/>
      <c r="AB166" s="31"/>
      <c r="AC166" s="31"/>
      <c r="AD166" s="31"/>
      <c r="AE166" s="31"/>
      <c r="AT166" s="14" t="s">
        <v>126</v>
      </c>
      <c r="AU166" s="14" t="s">
        <v>80</v>
      </c>
    </row>
    <row r="167" spans="1:65" s="2" customFormat="1" ht="21.75" customHeight="1">
      <c r="A167" s="31"/>
      <c r="B167" s="32"/>
      <c r="C167" s="183" t="s">
        <v>250</v>
      </c>
      <c r="D167" s="183" t="s">
        <v>119</v>
      </c>
      <c r="E167" s="184" t="s">
        <v>507</v>
      </c>
      <c r="F167" s="185" t="s">
        <v>508</v>
      </c>
      <c r="G167" s="186" t="s">
        <v>169</v>
      </c>
      <c r="H167" s="187">
        <v>24</v>
      </c>
      <c r="I167" s="188"/>
      <c r="J167" s="189">
        <f>ROUND(I167*H167,2)</f>
        <v>0</v>
      </c>
      <c r="K167" s="185" t="s">
        <v>123</v>
      </c>
      <c r="L167" s="36"/>
      <c r="M167" s="190" t="s">
        <v>1</v>
      </c>
      <c r="N167" s="191" t="s">
        <v>37</v>
      </c>
      <c r="O167" s="68"/>
      <c r="P167" s="192">
        <f>O167*H167</f>
        <v>0</v>
      </c>
      <c r="Q167" s="192">
        <v>0</v>
      </c>
      <c r="R167" s="192">
        <f>Q167*H167</f>
        <v>0</v>
      </c>
      <c r="S167" s="192">
        <v>0</v>
      </c>
      <c r="T167" s="193">
        <f>S167*H167</f>
        <v>0</v>
      </c>
      <c r="U167" s="31"/>
      <c r="V167" s="31"/>
      <c r="W167" s="31"/>
      <c r="X167" s="31"/>
      <c r="Y167" s="31"/>
      <c r="Z167" s="31"/>
      <c r="AA167" s="31"/>
      <c r="AB167" s="31"/>
      <c r="AC167" s="31"/>
      <c r="AD167" s="31"/>
      <c r="AE167" s="31"/>
      <c r="AR167" s="194" t="s">
        <v>353</v>
      </c>
      <c r="AT167" s="194" t="s">
        <v>119</v>
      </c>
      <c r="AU167" s="194" t="s">
        <v>80</v>
      </c>
      <c r="AY167" s="14" t="s">
        <v>116</v>
      </c>
      <c r="BE167" s="195">
        <f>IF(N167="základní",J167,0)</f>
        <v>0</v>
      </c>
      <c r="BF167" s="195">
        <f>IF(N167="snížená",J167,0)</f>
        <v>0</v>
      </c>
      <c r="BG167" s="195">
        <f>IF(N167="zákl. přenesená",J167,0)</f>
        <v>0</v>
      </c>
      <c r="BH167" s="195">
        <f>IF(N167="sníž. přenesená",J167,0)</f>
        <v>0</v>
      </c>
      <c r="BI167" s="195">
        <f>IF(N167="nulová",J167,0)</f>
        <v>0</v>
      </c>
      <c r="BJ167" s="14" t="s">
        <v>80</v>
      </c>
      <c r="BK167" s="195">
        <f>ROUND(I167*H167,2)</f>
        <v>0</v>
      </c>
      <c r="BL167" s="14" t="s">
        <v>353</v>
      </c>
      <c r="BM167" s="194" t="s">
        <v>509</v>
      </c>
    </row>
    <row r="168" spans="1:65" s="2" customFormat="1" ht="27">
      <c r="A168" s="31"/>
      <c r="B168" s="32"/>
      <c r="C168" s="33"/>
      <c r="D168" s="196" t="s">
        <v>126</v>
      </c>
      <c r="E168" s="33"/>
      <c r="F168" s="197" t="s">
        <v>510</v>
      </c>
      <c r="G168" s="33"/>
      <c r="H168" s="33"/>
      <c r="I168" s="198"/>
      <c r="J168" s="33"/>
      <c r="K168" s="33"/>
      <c r="L168" s="36"/>
      <c r="M168" s="199"/>
      <c r="N168" s="200"/>
      <c r="O168" s="68"/>
      <c r="P168" s="68"/>
      <c r="Q168" s="68"/>
      <c r="R168" s="68"/>
      <c r="S168" s="68"/>
      <c r="T168" s="69"/>
      <c r="U168" s="31"/>
      <c r="V168" s="31"/>
      <c r="W168" s="31"/>
      <c r="X168" s="31"/>
      <c r="Y168" s="31"/>
      <c r="Z168" s="31"/>
      <c r="AA168" s="31"/>
      <c r="AB168" s="31"/>
      <c r="AC168" s="31"/>
      <c r="AD168" s="31"/>
      <c r="AE168" s="31"/>
      <c r="AT168" s="14" t="s">
        <v>126</v>
      </c>
      <c r="AU168" s="14" t="s">
        <v>80</v>
      </c>
    </row>
    <row r="169" spans="1:65" s="2" customFormat="1" ht="24.15" customHeight="1">
      <c r="A169" s="31"/>
      <c r="B169" s="32"/>
      <c r="C169" s="183" t="s">
        <v>255</v>
      </c>
      <c r="D169" s="183" t="s">
        <v>119</v>
      </c>
      <c r="E169" s="184" t="s">
        <v>511</v>
      </c>
      <c r="F169" s="185" t="s">
        <v>512</v>
      </c>
      <c r="G169" s="186" t="s">
        <v>169</v>
      </c>
      <c r="H169" s="187">
        <v>4</v>
      </c>
      <c r="I169" s="188"/>
      <c r="J169" s="189">
        <f>ROUND(I169*H169,2)</f>
        <v>0</v>
      </c>
      <c r="K169" s="185" t="s">
        <v>123</v>
      </c>
      <c r="L169" s="36"/>
      <c r="M169" s="190" t="s">
        <v>1</v>
      </c>
      <c r="N169" s="191" t="s">
        <v>37</v>
      </c>
      <c r="O169" s="68"/>
      <c r="P169" s="192">
        <f>O169*H169</f>
        <v>0</v>
      </c>
      <c r="Q169" s="192">
        <v>0</v>
      </c>
      <c r="R169" s="192">
        <f>Q169*H169</f>
        <v>0</v>
      </c>
      <c r="S169" s="192">
        <v>0</v>
      </c>
      <c r="T169" s="193">
        <f>S169*H169</f>
        <v>0</v>
      </c>
      <c r="U169" s="31"/>
      <c r="V169" s="31"/>
      <c r="W169" s="31"/>
      <c r="X169" s="31"/>
      <c r="Y169" s="31"/>
      <c r="Z169" s="31"/>
      <c r="AA169" s="31"/>
      <c r="AB169" s="31"/>
      <c r="AC169" s="31"/>
      <c r="AD169" s="31"/>
      <c r="AE169" s="31"/>
      <c r="AR169" s="194" t="s">
        <v>353</v>
      </c>
      <c r="AT169" s="194" t="s">
        <v>119</v>
      </c>
      <c r="AU169" s="194" t="s">
        <v>80</v>
      </c>
      <c r="AY169" s="14" t="s">
        <v>116</v>
      </c>
      <c r="BE169" s="195">
        <f>IF(N169="základní",J169,0)</f>
        <v>0</v>
      </c>
      <c r="BF169" s="195">
        <f>IF(N169="snížená",J169,0)</f>
        <v>0</v>
      </c>
      <c r="BG169" s="195">
        <f>IF(N169="zákl. přenesená",J169,0)</f>
        <v>0</v>
      </c>
      <c r="BH169" s="195">
        <f>IF(N169="sníž. přenesená",J169,0)</f>
        <v>0</v>
      </c>
      <c r="BI169" s="195">
        <f>IF(N169="nulová",J169,0)</f>
        <v>0</v>
      </c>
      <c r="BJ169" s="14" t="s">
        <v>80</v>
      </c>
      <c r="BK169" s="195">
        <f>ROUND(I169*H169,2)</f>
        <v>0</v>
      </c>
      <c r="BL169" s="14" t="s">
        <v>353</v>
      </c>
      <c r="BM169" s="194" t="s">
        <v>513</v>
      </c>
    </row>
    <row r="170" spans="1:65" s="2" customFormat="1" ht="45">
      <c r="A170" s="31"/>
      <c r="B170" s="32"/>
      <c r="C170" s="33"/>
      <c r="D170" s="196" t="s">
        <v>126</v>
      </c>
      <c r="E170" s="33"/>
      <c r="F170" s="197" t="s">
        <v>514</v>
      </c>
      <c r="G170" s="33"/>
      <c r="H170" s="33"/>
      <c r="I170" s="198"/>
      <c r="J170" s="33"/>
      <c r="K170" s="33"/>
      <c r="L170" s="36"/>
      <c r="M170" s="199"/>
      <c r="N170" s="200"/>
      <c r="O170" s="68"/>
      <c r="P170" s="68"/>
      <c r="Q170" s="68"/>
      <c r="R170" s="68"/>
      <c r="S170" s="68"/>
      <c r="T170" s="69"/>
      <c r="U170" s="31"/>
      <c r="V170" s="31"/>
      <c r="W170" s="31"/>
      <c r="X170" s="31"/>
      <c r="Y170" s="31"/>
      <c r="Z170" s="31"/>
      <c r="AA170" s="31"/>
      <c r="AB170" s="31"/>
      <c r="AC170" s="31"/>
      <c r="AD170" s="31"/>
      <c r="AE170" s="31"/>
      <c r="AT170" s="14" t="s">
        <v>126</v>
      </c>
      <c r="AU170" s="14" t="s">
        <v>80</v>
      </c>
    </row>
    <row r="171" spans="1:65" s="2" customFormat="1" ht="24.15" customHeight="1">
      <c r="A171" s="31"/>
      <c r="B171" s="32"/>
      <c r="C171" s="183" t="s">
        <v>260</v>
      </c>
      <c r="D171" s="183" t="s">
        <v>119</v>
      </c>
      <c r="E171" s="184" t="s">
        <v>515</v>
      </c>
      <c r="F171" s="185" t="s">
        <v>516</v>
      </c>
      <c r="G171" s="186" t="s">
        <v>169</v>
      </c>
      <c r="H171" s="187">
        <v>2</v>
      </c>
      <c r="I171" s="188"/>
      <c r="J171" s="189">
        <f>ROUND(I171*H171,2)</f>
        <v>0</v>
      </c>
      <c r="K171" s="185" t="s">
        <v>123</v>
      </c>
      <c r="L171" s="36"/>
      <c r="M171" s="190" t="s">
        <v>1</v>
      </c>
      <c r="N171" s="191" t="s">
        <v>37</v>
      </c>
      <c r="O171" s="68"/>
      <c r="P171" s="192">
        <f>O171*H171</f>
        <v>0</v>
      </c>
      <c r="Q171" s="192">
        <v>0</v>
      </c>
      <c r="R171" s="192">
        <f>Q171*H171</f>
        <v>0</v>
      </c>
      <c r="S171" s="192">
        <v>0</v>
      </c>
      <c r="T171" s="193">
        <f>S171*H171</f>
        <v>0</v>
      </c>
      <c r="U171" s="31"/>
      <c r="V171" s="31"/>
      <c r="W171" s="31"/>
      <c r="X171" s="31"/>
      <c r="Y171" s="31"/>
      <c r="Z171" s="31"/>
      <c r="AA171" s="31"/>
      <c r="AB171" s="31"/>
      <c r="AC171" s="31"/>
      <c r="AD171" s="31"/>
      <c r="AE171" s="31"/>
      <c r="AR171" s="194" t="s">
        <v>353</v>
      </c>
      <c r="AT171" s="194" t="s">
        <v>119</v>
      </c>
      <c r="AU171" s="194" t="s">
        <v>80</v>
      </c>
      <c r="AY171" s="14" t="s">
        <v>116</v>
      </c>
      <c r="BE171" s="195">
        <f>IF(N171="základní",J171,0)</f>
        <v>0</v>
      </c>
      <c r="BF171" s="195">
        <f>IF(N171="snížená",J171,0)</f>
        <v>0</v>
      </c>
      <c r="BG171" s="195">
        <f>IF(N171="zákl. přenesená",J171,0)</f>
        <v>0</v>
      </c>
      <c r="BH171" s="195">
        <f>IF(N171="sníž. přenesená",J171,0)</f>
        <v>0</v>
      </c>
      <c r="BI171" s="195">
        <f>IF(N171="nulová",J171,0)</f>
        <v>0</v>
      </c>
      <c r="BJ171" s="14" t="s">
        <v>80</v>
      </c>
      <c r="BK171" s="195">
        <f>ROUND(I171*H171,2)</f>
        <v>0</v>
      </c>
      <c r="BL171" s="14" t="s">
        <v>353</v>
      </c>
      <c r="BM171" s="194" t="s">
        <v>517</v>
      </c>
    </row>
    <row r="172" spans="1:65" s="2" customFormat="1" ht="45">
      <c r="A172" s="31"/>
      <c r="B172" s="32"/>
      <c r="C172" s="33"/>
      <c r="D172" s="196" t="s">
        <v>126</v>
      </c>
      <c r="E172" s="33"/>
      <c r="F172" s="197" t="s">
        <v>518</v>
      </c>
      <c r="G172" s="33"/>
      <c r="H172" s="33"/>
      <c r="I172" s="198"/>
      <c r="J172" s="33"/>
      <c r="K172" s="33"/>
      <c r="L172" s="36"/>
      <c r="M172" s="199"/>
      <c r="N172" s="200"/>
      <c r="O172" s="68"/>
      <c r="P172" s="68"/>
      <c r="Q172" s="68"/>
      <c r="R172" s="68"/>
      <c r="S172" s="68"/>
      <c r="T172" s="69"/>
      <c r="U172" s="31"/>
      <c r="V172" s="31"/>
      <c r="W172" s="31"/>
      <c r="X172" s="31"/>
      <c r="Y172" s="31"/>
      <c r="Z172" s="31"/>
      <c r="AA172" s="31"/>
      <c r="AB172" s="31"/>
      <c r="AC172" s="31"/>
      <c r="AD172" s="31"/>
      <c r="AE172" s="31"/>
      <c r="AT172" s="14" t="s">
        <v>126</v>
      </c>
      <c r="AU172" s="14" t="s">
        <v>80</v>
      </c>
    </row>
    <row r="173" spans="1:65" s="2" customFormat="1" ht="24.15" customHeight="1">
      <c r="A173" s="31"/>
      <c r="B173" s="32"/>
      <c r="C173" s="183" t="s">
        <v>265</v>
      </c>
      <c r="D173" s="183" t="s">
        <v>119</v>
      </c>
      <c r="E173" s="184" t="s">
        <v>519</v>
      </c>
      <c r="F173" s="185" t="s">
        <v>520</v>
      </c>
      <c r="G173" s="186" t="s">
        <v>169</v>
      </c>
      <c r="H173" s="187">
        <v>4</v>
      </c>
      <c r="I173" s="188"/>
      <c r="J173" s="189">
        <f>ROUND(I173*H173,2)</f>
        <v>0</v>
      </c>
      <c r="K173" s="185" t="s">
        <v>123</v>
      </c>
      <c r="L173" s="36"/>
      <c r="M173" s="190" t="s">
        <v>1</v>
      </c>
      <c r="N173" s="191" t="s">
        <v>37</v>
      </c>
      <c r="O173" s="68"/>
      <c r="P173" s="192">
        <f>O173*H173</f>
        <v>0</v>
      </c>
      <c r="Q173" s="192">
        <v>0</v>
      </c>
      <c r="R173" s="192">
        <f>Q173*H173</f>
        <v>0</v>
      </c>
      <c r="S173" s="192">
        <v>0</v>
      </c>
      <c r="T173" s="193">
        <f>S173*H173</f>
        <v>0</v>
      </c>
      <c r="U173" s="31"/>
      <c r="V173" s="31"/>
      <c r="W173" s="31"/>
      <c r="X173" s="31"/>
      <c r="Y173" s="31"/>
      <c r="Z173" s="31"/>
      <c r="AA173" s="31"/>
      <c r="AB173" s="31"/>
      <c r="AC173" s="31"/>
      <c r="AD173" s="31"/>
      <c r="AE173" s="31"/>
      <c r="AR173" s="194" t="s">
        <v>353</v>
      </c>
      <c r="AT173" s="194" t="s">
        <v>119</v>
      </c>
      <c r="AU173" s="194" t="s">
        <v>80</v>
      </c>
      <c r="AY173" s="14" t="s">
        <v>116</v>
      </c>
      <c r="BE173" s="195">
        <f>IF(N173="základní",J173,0)</f>
        <v>0</v>
      </c>
      <c r="BF173" s="195">
        <f>IF(N173="snížená",J173,0)</f>
        <v>0</v>
      </c>
      <c r="BG173" s="195">
        <f>IF(N173="zákl. přenesená",J173,0)</f>
        <v>0</v>
      </c>
      <c r="BH173" s="195">
        <f>IF(N173="sníž. přenesená",J173,0)</f>
        <v>0</v>
      </c>
      <c r="BI173" s="195">
        <f>IF(N173="nulová",J173,0)</f>
        <v>0</v>
      </c>
      <c r="BJ173" s="14" t="s">
        <v>80</v>
      </c>
      <c r="BK173" s="195">
        <f>ROUND(I173*H173,2)</f>
        <v>0</v>
      </c>
      <c r="BL173" s="14" t="s">
        <v>353</v>
      </c>
      <c r="BM173" s="194" t="s">
        <v>521</v>
      </c>
    </row>
    <row r="174" spans="1:65" s="2" customFormat="1" ht="18">
      <c r="A174" s="31"/>
      <c r="B174" s="32"/>
      <c r="C174" s="33"/>
      <c r="D174" s="196" t="s">
        <v>126</v>
      </c>
      <c r="E174" s="33"/>
      <c r="F174" s="197" t="s">
        <v>520</v>
      </c>
      <c r="G174" s="33"/>
      <c r="H174" s="33"/>
      <c r="I174" s="198"/>
      <c r="J174" s="33"/>
      <c r="K174" s="33"/>
      <c r="L174" s="36"/>
      <c r="M174" s="199"/>
      <c r="N174" s="200"/>
      <c r="O174" s="68"/>
      <c r="P174" s="68"/>
      <c r="Q174" s="68"/>
      <c r="R174" s="68"/>
      <c r="S174" s="68"/>
      <c r="T174" s="69"/>
      <c r="U174" s="31"/>
      <c r="V174" s="31"/>
      <c r="W174" s="31"/>
      <c r="X174" s="31"/>
      <c r="Y174" s="31"/>
      <c r="Z174" s="31"/>
      <c r="AA174" s="31"/>
      <c r="AB174" s="31"/>
      <c r="AC174" s="31"/>
      <c r="AD174" s="31"/>
      <c r="AE174" s="31"/>
      <c r="AT174" s="14" t="s">
        <v>126</v>
      </c>
      <c r="AU174" s="14" t="s">
        <v>80</v>
      </c>
    </row>
    <row r="175" spans="1:65" s="2" customFormat="1" ht="24.15" customHeight="1">
      <c r="A175" s="31"/>
      <c r="B175" s="32"/>
      <c r="C175" s="183" t="s">
        <v>270</v>
      </c>
      <c r="D175" s="183" t="s">
        <v>119</v>
      </c>
      <c r="E175" s="184" t="s">
        <v>522</v>
      </c>
      <c r="F175" s="185" t="s">
        <v>523</v>
      </c>
      <c r="G175" s="186" t="s">
        <v>169</v>
      </c>
      <c r="H175" s="187">
        <v>2</v>
      </c>
      <c r="I175" s="188"/>
      <c r="J175" s="189">
        <f>ROUND(I175*H175,2)</f>
        <v>0</v>
      </c>
      <c r="K175" s="185" t="s">
        <v>123</v>
      </c>
      <c r="L175" s="36"/>
      <c r="M175" s="190" t="s">
        <v>1</v>
      </c>
      <c r="N175" s="191" t="s">
        <v>37</v>
      </c>
      <c r="O175" s="68"/>
      <c r="P175" s="192">
        <f>O175*H175</f>
        <v>0</v>
      </c>
      <c r="Q175" s="192">
        <v>0</v>
      </c>
      <c r="R175" s="192">
        <f>Q175*H175</f>
        <v>0</v>
      </c>
      <c r="S175" s="192">
        <v>0</v>
      </c>
      <c r="T175" s="193">
        <f>S175*H175</f>
        <v>0</v>
      </c>
      <c r="U175" s="31"/>
      <c r="V175" s="31"/>
      <c r="W175" s="31"/>
      <c r="X175" s="31"/>
      <c r="Y175" s="31"/>
      <c r="Z175" s="31"/>
      <c r="AA175" s="31"/>
      <c r="AB175" s="31"/>
      <c r="AC175" s="31"/>
      <c r="AD175" s="31"/>
      <c r="AE175" s="31"/>
      <c r="AR175" s="194" t="s">
        <v>353</v>
      </c>
      <c r="AT175" s="194" t="s">
        <v>119</v>
      </c>
      <c r="AU175" s="194" t="s">
        <v>80</v>
      </c>
      <c r="AY175" s="14" t="s">
        <v>116</v>
      </c>
      <c r="BE175" s="195">
        <f>IF(N175="základní",J175,0)</f>
        <v>0</v>
      </c>
      <c r="BF175" s="195">
        <f>IF(N175="snížená",J175,0)</f>
        <v>0</v>
      </c>
      <c r="BG175" s="195">
        <f>IF(N175="zákl. přenesená",J175,0)</f>
        <v>0</v>
      </c>
      <c r="BH175" s="195">
        <f>IF(N175="sníž. přenesená",J175,0)</f>
        <v>0</v>
      </c>
      <c r="BI175" s="195">
        <f>IF(N175="nulová",J175,0)</f>
        <v>0</v>
      </c>
      <c r="BJ175" s="14" t="s">
        <v>80</v>
      </c>
      <c r="BK175" s="195">
        <f>ROUND(I175*H175,2)</f>
        <v>0</v>
      </c>
      <c r="BL175" s="14" t="s">
        <v>353</v>
      </c>
      <c r="BM175" s="194" t="s">
        <v>524</v>
      </c>
    </row>
    <row r="176" spans="1:65" s="2" customFormat="1">
      <c r="A176" s="31"/>
      <c r="B176" s="32"/>
      <c r="C176" s="33"/>
      <c r="D176" s="196" t="s">
        <v>126</v>
      </c>
      <c r="E176" s="33"/>
      <c r="F176" s="197" t="s">
        <v>523</v>
      </c>
      <c r="G176" s="33"/>
      <c r="H176" s="33"/>
      <c r="I176" s="198"/>
      <c r="J176" s="33"/>
      <c r="K176" s="33"/>
      <c r="L176" s="36"/>
      <c r="M176" s="199"/>
      <c r="N176" s="200"/>
      <c r="O176" s="68"/>
      <c r="P176" s="68"/>
      <c r="Q176" s="68"/>
      <c r="R176" s="68"/>
      <c r="S176" s="68"/>
      <c r="T176" s="69"/>
      <c r="U176" s="31"/>
      <c r="V176" s="31"/>
      <c r="W176" s="31"/>
      <c r="X176" s="31"/>
      <c r="Y176" s="31"/>
      <c r="Z176" s="31"/>
      <c r="AA176" s="31"/>
      <c r="AB176" s="31"/>
      <c r="AC176" s="31"/>
      <c r="AD176" s="31"/>
      <c r="AE176" s="31"/>
      <c r="AT176" s="14" t="s">
        <v>126</v>
      </c>
      <c r="AU176" s="14" t="s">
        <v>80</v>
      </c>
    </row>
    <row r="177" spans="1:65" s="2" customFormat="1" ht="21.75" customHeight="1">
      <c r="A177" s="31"/>
      <c r="B177" s="32"/>
      <c r="C177" s="183" t="s">
        <v>275</v>
      </c>
      <c r="D177" s="183" t="s">
        <v>119</v>
      </c>
      <c r="E177" s="184" t="s">
        <v>525</v>
      </c>
      <c r="F177" s="185" t="s">
        <v>526</v>
      </c>
      <c r="G177" s="186" t="s">
        <v>169</v>
      </c>
      <c r="H177" s="187">
        <v>3</v>
      </c>
      <c r="I177" s="188"/>
      <c r="J177" s="189">
        <f>ROUND(I177*H177,2)</f>
        <v>0</v>
      </c>
      <c r="K177" s="185" t="s">
        <v>123</v>
      </c>
      <c r="L177" s="36"/>
      <c r="M177" s="190" t="s">
        <v>1</v>
      </c>
      <c r="N177" s="191" t="s">
        <v>37</v>
      </c>
      <c r="O177" s="68"/>
      <c r="P177" s="192">
        <f>O177*H177</f>
        <v>0</v>
      </c>
      <c r="Q177" s="192">
        <v>0</v>
      </c>
      <c r="R177" s="192">
        <f>Q177*H177</f>
        <v>0</v>
      </c>
      <c r="S177" s="192">
        <v>0</v>
      </c>
      <c r="T177" s="193">
        <f>S177*H177</f>
        <v>0</v>
      </c>
      <c r="U177" s="31"/>
      <c r="V177" s="31"/>
      <c r="W177" s="31"/>
      <c r="X177" s="31"/>
      <c r="Y177" s="31"/>
      <c r="Z177" s="31"/>
      <c r="AA177" s="31"/>
      <c r="AB177" s="31"/>
      <c r="AC177" s="31"/>
      <c r="AD177" s="31"/>
      <c r="AE177" s="31"/>
      <c r="AR177" s="194" t="s">
        <v>353</v>
      </c>
      <c r="AT177" s="194" t="s">
        <v>119</v>
      </c>
      <c r="AU177" s="194" t="s">
        <v>80</v>
      </c>
      <c r="AY177" s="14" t="s">
        <v>116</v>
      </c>
      <c r="BE177" s="195">
        <f>IF(N177="základní",J177,0)</f>
        <v>0</v>
      </c>
      <c r="BF177" s="195">
        <f>IF(N177="snížená",J177,0)</f>
        <v>0</v>
      </c>
      <c r="BG177" s="195">
        <f>IF(N177="zákl. přenesená",J177,0)</f>
        <v>0</v>
      </c>
      <c r="BH177" s="195">
        <f>IF(N177="sníž. přenesená",J177,0)</f>
        <v>0</v>
      </c>
      <c r="BI177" s="195">
        <f>IF(N177="nulová",J177,0)</f>
        <v>0</v>
      </c>
      <c r="BJ177" s="14" t="s">
        <v>80</v>
      </c>
      <c r="BK177" s="195">
        <f>ROUND(I177*H177,2)</f>
        <v>0</v>
      </c>
      <c r="BL177" s="14" t="s">
        <v>353</v>
      </c>
      <c r="BM177" s="194" t="s">
        <v>527</v>
      </c>
    </row>
    <row r="178" spans="1:65" s="2" customFormat="1" ht="54">
      <c r="A178" s="31"/>
      <c r="B178" s="32"/>
      <c r="C178" s="33"/>
      <c r="D178" s="196" t="s">
        <v>126</v>
      </c>
      <c r="E178" s="33"/>
      <c r="F178" s="197" t="s">
        <v>528</v>
      </c>
      <c r="G178" s="33"/>
      <c r="H178" s="33"/>
      <c r="I178" s="198"/>
      <c r="J178" s="33"/>
      <c r="K178" s="33"/>
      <c r="L178" s="36"/>
      <c r="M178" s="199"/>
      <c r="N178" s="200"/>
      <c r="O178" s="68"/>
      <c r="P178" s="68"/>
      <c r="Q178" s="68"/>
      <c r="R178" s="68"/>
      <c r="S178" s="68"/>
      <c r="T178" s="69"/>
      <c r="U178" s="31"/>
      <c r="V178" s="31"/>
      <c r="W178" s="31"/>
      <c r="X178" s="31"/>
      <c r="Y178" s="31"/>
      <c r="Z178" s="31"/>
      <c r="AA178" s="31"/>
      <c r="AB178" s="31"/>
      <c r="AC178" s="31"/>
      <c r="AD178" s="31"/>
      <c r="AE178" s="31"/>
      <c r="AT178" s="14" t="s">
        <v>126</v>
      </c>
      <c r="AU178" s="14" t="s">
        <v>80</v>
      </c>
    </row>
    <row r="179" spans="1:65" s="2" customFormat="1" ht="21.75" customHeight="1">
      <c r="A179" s="31"/>
      <c r="B179" s="32"/>
      <c r="C179" s="183" t="s">
        <v>281</v>
      </c>
      <c r="D179" s="183" t="s">
        <v>119</v>
      </c>
      <c r="E179" s="184" t="s">
        <v>529</v>
      </c>
      <c r="F179" s="185" t="s">
        <v>530</v>
      </c>
      <c r="G179" s="186" t="s">
        <v>169</v>
      </c>
      <c r="H179" s="187">
        <v>12</v>
      </c>
      <c r="I179" s="188"/>
      <c r="J179" s="189">
        <f>ROUND(I179*H179,2)</f>
        <v>0</v>
      </c>
      <c r="K179" s="185" t="s">
        <v>123</v>
      </c>
      <c r="L179" s="36"/>
      <c r="M179" s="190" t="s">
        <v>1</v>
      </c>
      <c r="N179" s="191" t="s">
        <v>37</v>
      </c>
      <c r="O179" s="68"/>
      <c r="P179" s="192">
        <f>O179*H179</f>
        <v>0</v>
      </c>
      <c r="Q179" s="192">
        <v>0</v>
      </c>
      <c r="R179" s="192">
        <f>Q179*H179</f>
        <v>0</v>
      </c>
      <c r="S179" s="192">
        <v>0</v>
      </c>
      <c r="T179" s="193">
        <f>S179*H179</f>
        <v>0</v>
      </c>
      <c r="U179" s="31"/>
      <c r="V179" s="31"/>
      <c r="W179" s="31"/>
      <c r="X179" s="31"/>
      <c r="Y179" s="31"/>
      <c r="Z179" s="31"/>
      <c r="AA179" s="31"/>
      <c r="AB179" s="31"/>
      <c r="AC179" s="31"/>
      <c r="AD179" s="31"/>
      <c r="AE179" s="31"/>
      <c r="AR179" s="194" t="s">
        <v>353</v>
      </c>
      <c r="AT179" s="194" t="s">
        <v>119</v>
      </c>
      <c r="AU179" s="194" t="s">
        <v>80</v>
      </c>
      <c r="AY179" s="14" t="s">
        <v>116</v>
      </c>
      <c r="BE179" s="195">
        <f>IF(N179="základní",J179,0)</f>
        <v>0</v>
      </c>
      <c r="BF179" s="195">
        <f>IF(N179="snížená",J179,0)</f>
        <v>0</v>
      </c>
      <c r="BG179" s="195">
        <f>IF(N179="zákl. přenesená",J179,0)</f>
        <v>0</v>
      </c>
      <c r="BH179" s="195">
        <f>IF(N179="sníž. přenesená",J179,0)</f>
        <v>0</v>
      </c>
      <c r="BI179" s="195">
        <f>IF(N179="nulová",J179,0)</f>
        <v>0</v>
      </c>
      <c r="BJ179" s="14" t="s">
        <v>80</v>
      </c>
      <c r="BK179" s="195">
        <f>ROUND(I179*H179,2)</f>
        <v>0</v>
      </c>
      <c r="BL179" s="14" t="s">
        <v>353</v>
      </c>
      <c r="BM179" s="194" t="s">
        <v>531</v>
      </c>
    </row>
    <row r="180" spans="1:65" s="2" customFormat="1" ht="36">
      <c r="A180" s="31"/>
      <c r="B180" s="32"/>
      <c r="C180" s="33"/>
      <c r="D180" s="196" t="s">
        <v>126</v>
      </c>
      <c r="E180" s="33"/>
      <c r="F180" s="197" t="s">
        <v>532</v>
      </c>
      <c r="G180" s="33"/>
      <c r="H180" s="33"/>
      <c r="I180" s="198"/>
      <c r="J180" s="33"/>
      <c r="K180" s="33"/>
      <c r="L180" s="36"/>
      <c r="M180" s="199"/>
      <c r="N180" s="200"/>
      <c r="O180" s="68"/>
      <c r="P180" s="68"/>
      <c r="Q180" s="68"/>
      <c r="R180" s="68"/>
      <c r="S180" s="68"/>
      <c r="T180" s="69"/>
      <c r="U180" s="31"/>
      <c r="V180" s="31"/>
      <c r="W180" s="31"/>
      <c r="X180" s="31"/>
      <c r="Y180" s="31"/>
      <c r="Z180" s="31"/>
      <c r="AA180" s="31"/>
      <c r="AB180" s="31"/>
      <c r="AC180" s="31"/>
      <c r="AD180" s="31"/>
      <c r="AE180" s="31"/>
      <c r="AT180" s="14" t="s">
        <v>126</v>
      </c>
      <c r="AU180" s="14" t="s">
        <v>80</v>
      </c>
    </row>
    <row r="181" spans="1:65" s="2" customFormat="1" ht="24.15" customHeight="1">
      <c r="A181" s="31"/>
      <c r="B181" s="32"/>
      <c r="C181" s="183" t="s">
        <v>287</v>
      </c>
      <c r="D181" s="183" t="s">
        <v>119</v>
      </c>
      <c r="E181" s="184" t="s">
        <v>533</v>
      </c>
      <c r="F181" s="185" t="s">
        <v>534</v>
      </c>
      <c r="G181" s="186" t="s">
        <v>169</v>
      </c>
      <c r="H181" s="187">
        <v>1</v>
      </c>
      <c r="I181" s="188"/>
      <c r="J181" s="189">
        <f>ROUND(I181*H181,2)</f>
        <v>0</v>
      </c>
      <c r="K181" s="185" t="s">
        <v>123</v>
      </c>
      <c r="L181" s="36"/>
      <c r="M181" s="190" t="s">
        <v>1</v>
      </c>
      <c r="N181" s="191" t="s">
        <v>37</v>
      </c>
      <c r="O181" s="68"/>
      <c r="P181" s="192">
        <f>O181*H181</f>
        <v>0</v>
      </c>
      <c r="Q181" s="192">
        <v>0</v>
      </c>
      <c r="R181" s="192">
        <f>Q181*H181</f>
        <v>0</v>
      </c>
      <c r="S181" s="192">
        <v>0</v>
      </c>
      <c r="T181" s="193">
        <f>S181*H181</f>
        <v>0</v>
      </c>
      <c r="U181" s="31"/>
      <c r="V181" s="31"/>
      <c r="W181" s="31"/>
      <c r="X181" s="31"/>
      <c r="Y181" s="31"/>
      <c r="Z181" s="31"/>
      <c r="AA181" s="31"/>
      <c r="AB181" s="31"/>
      <c r="AC181" s="31"/>
      <c r="AD181" s="31"/>
      <c r="AE181" s="31"/>
      <c r="AR181" s="194" t="s">
        <v>353</v>
      </c>
      <c r="AT181" s="194" t="s">
        <v>119</v>
      </c>
      <c r="AU181" s="194" t="s">
        <v>80</v>
      </c>
      <c r="AY181" s="14" t="s">
        <v>116</v>
      </c>
      <c r="BE181" s="195">
        <f>IF(N181="základní",J181,0)</f>
        <v>0</v>
      </c>
      <c r="BF181" s="195">
        <f>IF(N181="snížená",J181,0)</f>
        <v>0</v>
      </c>
      <c r="BG181" s="195">
        <f>IF(N181="zákl. přenesená",J181,0)</f>
        <v>0</v>
      </c>
      <c r="BH181" s="195">
        <f>IF(N181="sníž. přenesená",J181,0)</f>
        <v>0</v>
      </c>
      <c r="BI181" s="195">
        <f>IF(N181="nulová",J181,0)</f>
        <v>0</v>
      </c>
      <c r="BJ181" s="14" t="s">
        <v>80</v>
      </c>
      <c r="BK181" s="195">
        <f>ROUND(I181*H181,2)</f>
        <v>0</v>
      </c>
      <c r="BL181" s="14" t="s">
        <v>353</v>
      </c>
      <c r="BM181" s="194" t="s">
        <v>535</v>
      </c>
    </row>
    <row r="182" spans="1:65" s="2" customFormat="1" ht="27">
      <c r="A182" s="31"/>
      <c r="B182" s="32"/>
      <c r="C182" s="33"/>
      <c r="D182" s="196" t="s">
        <v>126</v>
      </c>
      <c r="E182" s="33"/>
      <c r="F182" s="197" t="s">
        <v>536</v>
      </c>
      <c r="G182" s="33"/>
      <c r="H182" s="33"/>
      <c r="I182" s="198"/>
      <c r="J182" s="33"/>
      <c r="K182" s="33"/>
      <c r="L182" s="36"/>
      <c r="M182" s="199"/>
      <c r="N182" s="200"/>
      <c r="O182" s="68"/>
      <c r="P182" s="68"/>
      <c r="Q182" s="68"/>
      <c r="R182" s="68"/>
      <c r="S182" s="68"/>
      <c r="T182" s="69"/>
      <c r="U182" s="31"/>
      <c r="V182" s="31"/>
      <c r="W182" s="31"/>
      <c r="X182" s="31"/>
      <c r="Y182" s="31"/>
      <c r="Z182" s="31"/>
      <c r="AA182" s="31"/>
      <c r="AB182" s="31"/>
      <c r="AC182" s="31"/>
      <c r="AD182" s="31"/>
      <c r="AE182" s="31"/>
      <c r="AT182" s="14" t="s">
        <v>126</v>
      </c>
      <c r="AU182" s="14" t="s">
        <v>80</v>
      </c>
    </row>
    <row r="183" spans="1:65" s="2" customFormat="1" ht="33" customHeight="1">
      <c r="A183" s="31"/>
      <c r="B183" s="32"/>
      <c r="C183" s="202" t="s">
        <v>292</v>
      </c>
      <c r="D183" s="202" t="s">
        <v>324</v>
      </c>
      <c r="E183" s="203" t="s">
        <v>537</v>
      </c>
      <c r="F183" s="204" t="s">
        <v>538</v>
      </c>
      <c r="G183" s="205" t="s">
        <v>169</v>
      </c>
      <c r="H183" s="206">
        <v>24</v>
      </c>
      <c r="I183" s="207"/>
      <c r="J183" s="208">
        <f>ROUND(I183*H183,2)</f>
        <v>0</v>
      </c>
      <c r="K183" s="204" t="s">
        <v>123</v>
      </c>
      <c r="L183" s="209"/>
      <c r="M183" s="210" t="s">
        <v>1</v>
      </c>
      <c r="N183" s="211" t="s">
        <v>37</v>
      </c>
      <c r="O183" s="68"/>
      <c r="P183" s="192">
        <f>O183*H183</f>
        <v>0</v>
      </c>
      <c r="Q183" s="192">
        <v>0</v>
      </c>
      <c r="R183" s="192">
        <f>Q183*H183</f>
        <v>0</v>
      </c>
      <c r="S183" s="192">
        <v>0</v>
      </c>
      <c r="T183" s="193">
        <f>S183*H183</f>
        <v>0</v>
      </c>
      <c r="U183" s="31"/>
      <c r="V183" s="31"/>
      <c r="W183" s="31"/>
      <c r="X183" s="31"/>
      <c r="Y183" s="31"/>
      <c r="Z183" s="31"/>
      <c r="AA183" s="31"/>
      <c r="AB183" s="31"/>
      <c r="AC183" s="31"/>
      <c r="AD183" s="31"/>
      <c r="AE183" s="31"/>
      <c r="AR183" s="194" t="s">
        <v>353</v>
      </c>
      <c r="AT183" s="194" t="s">
        <v>324</v>
      </c>
      <c r="AU183" s="194" t="s">
        <v>80</v>
      </c>
      <c r="AY183" s="14" t="s">
        <v>116</v>
      </c>
      <c r="BE183" s="195">
        <f>IF(N183="základní",J183,0)</f>
        <v>0</v>
      </c>
      <c r="BF183" s="195">
        <f>IF(N183="snížená",J183,0)</f>
        <v>0</v>
      </c>
      <c r="BG183" s="195">
        <f>IF(N183="zákl. přenesená",J183,0)</f>
        <v>0</v>
      </c>
      <c r="BH183" s="195">
        <f>IF(N183="sníž. přenesená",J183,0)</f>
        <v>0</v>
      </c>
      <c r="BI183" s="195">
        <f>IF(N183="nulová",J183,0)</f>
        <v>0</v>
      </c>
      <c r="BJ183" s="14" t="s">
        <v>80</v>
      </c>
      <c r="BK183" s="195">
        <f>ROUND(I183*H183,2)</f>
        <v>0</v>
      </c>
      <c r="BL183" s="14" t="s">
        <v>353</v>
      </c>
      <c r="BM183" s="194" t="s">
        <v>539</v>
      </c>
    </row>
    <row r="184" spans="1:65" s="2" customFormat="1" ht="18">
      <c r="A184" s="31"/>
      <c r="B184" s="32"/>
      <c r="C184" s="33"/>
      <c r="D184" s="196" t="s">
        <v>126</v>
      </c>
      <c r="E184" s="33"/>
      <c r="F184" s="197" t="s">
        <v>538</v>
      </c>
      <c r="G184" s="33"/>
      <c r="H184" s="33"/>
      <c r="I184" s="198"/>
      <c r="J184" s="33"/>
      <c r="K184" s="33"/>
      <c r="L184" s="36"/>
      <c r="M184" s="199"/>
      <c r="N184" s="200"/>
      <c r="O184" s="68"/>
      <c r="P184" s="68"/>
      <c r="Q184" s="68"/>
      <c r="R184" s="68"/>
      <c r="S184" s="68"/>
      <c r="T184" s="69"/>
      <c r="U184" s="31"/>
      <c r="V184" s="31"/>
      <c r="W184" s="31"/>
      <c r="X184" s="31"/>
      <c r="Y184" s="31"/>
      <c r="Z184" s="31"/>
      <c r="AA184" s="31"/>
      <c r="AB184" s="31"/>
      <c r="AC184" s="31"/>
      <c r="AD184" s="31"/>
      <c r="AE184" s="31"/>
      <c r="AT184" s="14" t="s">
        <v>126</v>
      </c>
      <c r="AU184" s="14" t="s">
        <v>80</v>
      </c>
    </row>
    <row r="185" spans="1:65" s="2" customFormat="1" ht="24.15" customHeight="1">
      <c r="A185" s="31"/>
      <c r="B185" s="32"/>
      <c r="C185" s="202" t="s">
        <v>298</v>
      </c>
      <c r="D185" s="202" t="s">
        <v>324</v>
      </c>
      <c r="E185" s="203" t="s">
        <v>540</v>
      </c>
      <c r="F185" s="204" t="s">
        <v>541</v>
      </c>
      <c r="G185" s="205" t="s">
        <v>169</v>
      </c>
      <c r="H185" s="206">
        <v>12</v>
      </c>
      <c r="I185" s="207"/>
      <c r="J185" s="208">
        <f>ROUND(I185*H185,2)</f>
        <v>0</v>
      </c>
      <c r="K185" s="204" t="s">
        <v>123</v>
      </c>
      <c r="L185" s="209"/>
      <c r="M185" s="210" t="s">
        <v>1</v>
      </c>
      <c r="N185" s="211" t="s">
        <v>37</v>
      </c>
      <c r="O185" s="68"/>
      <c r="P185" s="192">
        <f>O185*H185</f>
        <v>0</v>
      </c>
      <c r="Q185" s="192">
        <v>0</v>
      </c>
      <c r="R185" s="192">
        <f>Q185*H185</f>
        <v>0</v>
      </c>
      <c r="S185" s="192">
        <v>0</v>
      </c>
      <c r="T185" s="193">
        <f>S185*H185</f>
        <v>0</v>
      </c>
      <c r="U185" s="31"/>
      <c r="V185" s="31"/>
      <c r="W185" s="31"/>
      <c r="X185" s="31"/>
      <c r="Y185" s="31"/>
      <c r="Z185" s="31"/>
      <c r="AA185" s="31"/>
      <c r="AB185" s="31"/>
      <c r="AC185" s="31"/>
      <c r="AD185" s="31"/>
      <c r="AE185" s="31"/>
      <c r="AR185" s="194" t="s">
        <v>353</v>
      </c>
      <c r="AT185" s="194" t="s">
        <v>324</v>
      </c>
      <c r="AU185" s="194" t="s">
        <v>80</v>
      </c>
      <c r="AY185" s="14" t="s">
        <v>116</v>
      </c>
      <c r="BE185" s="195">
        <f>IF(N185="základní",J185,0)</f>
        <v>0</v>
      </c>
      <c r="BF185" s="195">
        <f>IF(N185="snížená",J185,0)</f>
        <v>0</v>
      </c>
      <c r="BG185" s="195">
        <f>IF(N185="zákl. přenesená",J185,0)</f>
        <v>0</v>
      </c>
      <c r="BH185" s="195">
        <f>IF(N185="sníž. přenesená",J185,0)</f>
        <v>0</v>
      </c>
      <c r="BI185" s="195">
        <f>IF(N185="nulová",J185,0)</f>
        <v>0</v>
      </c>
      <c r="BJ185" s="14" t="s">
        <v>80</v>
      </c>
      <c r="BK185" s="195">
        <f>ROUND(I185*H185,2)</f>
        <v>0</v>
      </c>
      <c r="BL185" s="14" t="s">
        <v>353</v>
      </c>
      <c r="BM185" s="194" t="s">
        <v>542</v>
      </c>
    </row>
    <row r="186" spans="1:65" s="2" customFormat="1">
      <c r="A186" s="31"/>
      <c r="B186" s="32"/>
      <c r="C186" s="33"/>
      <c r="D186" s="196" t="s">
        <v>126</v>
      </c>
      <c r="E186" s="33"/>
      <c r="F186" s="197" t="s">
        <v>541</v>
      </c>
      <c r="G186" s="33"/>
      <c r="H186" s="33"/>
      <c r="I186" s="198"/>
      <c r="J186" s="33"/>
      <c r="K186" s="33"/>
      <c r="L186" s="36"/>
      <c r="M186" s="199"/>
      <c r="N186" s="200"/>
      <c r="O186" s="68"/>
      <c r="P186" s="68"/>
      <c r="Q186" s="68"/>
      <c r="R186" s="68"/>
      <c r="S186" s="68"/>
      <c r="T186" s="69"/>
      <c r="U186" s="31"/>
      <c r="V186" s="31"/>
      <c r="W186" s="31"/>
      <c r="X186" s="31"/>
      <c r="Y186" s="31"/>
      <c r="Z186" s="31"/>
      <c r="AA186" s="31"/>
      <c r="AB186" s="31"/>
      <c r="AC186" s="31"/>
      <c r="AD186" s="31"/>
      <c r="AE186" s="31"/>
      <c r="AT186" s="14" t="s">
        <v>126</v>
      </c>
      <c r="AU186" s="14" t="s">
        <v>80</v>
      </c>
    </row>
    <row r="187" spans="1:65" s="2" customFormat="1" ht="24.15" customHeight="1">
      <c r="A187" s="31"/>
      <c r="B187" s="32"/>
      <c r="C187" s="202" t="s">
        <v>303</v>
      </c>
      <c r="D187" s="202" t="s">
        <v>324</v>
      </c>
      <c r="E187" s="203" t="s">
        <v>543</v>
      </c>
      <c r="F187" s="204" t="s">
        <v>544</v>
      </c>
      <c r="G187" s="205" t="s">
        <v>169</v>
      </c>
      <c r="H187" s="206">
        <v>6</v>
      </c>
      <c r="I187" s="207"/>
      <c r="J187" s="208">
        <f>ROUND(I187*H187,2)</f>
        <v>0</v>
      </c>
      <c r="K187" s="204" t="s">
        <v>123</v>
      </c>
      <c r="L187" s="209"/>
      <c r="M187" s="210" t="s">
        <v>1</v>
      </c>
      <c r="N187" s="211" t="s">
        <v>37</v>
      </c>
      <c r="O187" s="68"/>
      <c r="P187" s="192">
        <f>O187*H187</f>
        <v>0</v>
      </c>
      <c r="Q187" s="192">
        <v>0</v>
      </c>
      <c r="R187" s="192">
        <f>Q187*H187</f>
        <v>0</v>
      </c>
      <c r="S187" s="192">
        <v>0</v>
      </c>
      <c r="T187" s="193">
        <f>S187*H187</f>
        <v>0</v>
      </c>
      <c r="U187" s="31"/>
      <c r="V187" s="31"/>
      <c r="W187" s="31"/>
      <c r="X187" s="31"/>
      <c r="Y187" s="31"/>
      <c r="Z187" s="31"/>
      <c r="AA187" s="31"/>
      <c r="AB187" s="31"/>
      <c r="AC187" s="31"/>
      <c r="AD187" s="31"/>
      <c r="AE187" s="31"/>
      <c r="AR187" s="194" t="s">
        <v>353</v>
      </c>
      <c r="AT187" s="194" t="s">
        <v>324</v>
      </c>
      <c r="AU187" s="194" t="s">
        <v>80</v>
      </c>
      <c r="AY187" s="14" t="s">
        <v>116</v>
      </c>
      <c r="BE187" s="195">
        <f>IF(N187="základní",J187,0)</f>
        <v>0</v>
      </c>
      <c r="BF187" s="195">
        <f>IF(N187="snížená",J187,0)</f>
        <v>0</v>
      </c>
      <c r="BG187" s="195">
        <f>IF(N187="zákl. přenesená",J187,0)</f>
        <v>0</v>
      </c>
      <c r="BH187" s="195">
        <f>IF(N187="sníž. přenesená",J187,0)</f>
        <v>0</v>
      </c>
      <c r="BI187" s="195">
        <f>IF(N187="nulová",J187,0)</f>
        <v>0</v>
      </c>
      <c r="BJ187" s="14" t="s">
        <v>80</v>
      </c>
      <c r="BK187" s="195">
        <f>ROUND(I187*H187,2)</f>
        <v>0</v>
      </c>
      <c r="BL187" s="14" t="s">
        <v>353</v>
      </c>
      <c r="BM187" s="194" t="s">
        <v>545</v>
      </c>
    </row>
    <row r="188" spans="1:65" s="2" customFormat="1">
      <c r="A188" s="31"/>
      <c r="B188" s="32"/>
      <c r="C188" s="33"/>
      <c r="D188" s="196" t="s">
        <v>126</v>
      </c>
      <c r="E188" s="33"/>
      <c r="F188" s="197" t="s">
        <v>544</v>
      </c>
      <c r="G188" s="33"/>
      <c r="H188" s="33"/>
      <c r="I188" s="198"/>
      <c r="J188" s="33"/>
      <c r="K188" s="33"/>
      <c r="L188" s="36"/>
      <c r="M188" s="199"/>
      <c r="N188" s="200"/>
      <c r="O188" s="68"/>
      <c r="P188" s="68"/>
      <c r="Q188" s="68"/>
      <c r="R188" s="68"/>
      <c r="S188" s="68"/>
      <c r="T188" s="69"/>
      <c r="U188" s="31"/>
      <c r="V188" s="31"/>
      <c r="W188" s="31"/>
      <c r="X188" s="31"/>
      <c r="Y188" s="31"/>
      <c r="Z188" s="31"/>
      <c r="AA188" s="31"/>
      <c r="AB188" s="31"/>
      <c r="AC188" s="31"/>
      <c r="AD188" s="31"/>
      <c r="AE188" s="31"/>
      <c r="AT188" s="14" t="s">
        <v>126</v>
      </c>
      <c r="AU188" s="14" t="s">
        <v>80</v>
      </c>
    </row>
    <row r="189" spans="1:65" s="2" customFormat="1" ht="16.5" customHeight="1">
      <c r="A189" s="31"/>
      <c r="B189" s="32"/>
      <c r="C189" s="202" t="s">
        <v>308</v>
      </c>
      <c r="D189" s="202" t="s">
        <v>324</v>
      </c>
      <c r="E189" s="203" t="s">
        <v>546</v>
      </c>
      <c r="F189" s="204" t="s">
        <v>547</v>
      </c>
      <c r="G189" s="205" t="s">
        <v>169</v>
      </c>
      <c r="H189" s="206">
        <v>3</v>
      </c>
      <c r="I189" s="207"/>
      <c r="J189" s="208">
        <f>ROUND(I189*H189,2)</f>
        <v>0</v>
      </c>
      <c r="K189" s="204" t="s">
        <v>123</v>
      </c>
      <c r="L189" s="209"/>
      <c r="M189" s="210" t="s">
        <v>1</v>
      </c>
      <c r="N189" s="211" t="s">
        <v>37</v>
      </c>
      <c r="O189" s="68"/>
      <c r="P189" s="192">
        <f>O189*H189</f>
        <v>0</v>
      </c>
      <c r="Q189" s="192">
        <v>0</v>
      </c>
      <c r="R189" s="192">
        <f>Q189*H189</f>
        <v>0</v>
      </c>
      <c r="S189" s="192">
        <v>0</v>
      </c>
      <c r="T189" s="193">
        <f>S189*H189</f>
        <v>0</v>
      </c>
      <c r="U189" s="31"/>
      <c r="V189" s="31"/>
      <c r="W189" s="31"/>
      <c r="X189" s="31"/>
      <c r="Y189" s="31"/>
      <c r="Z189" s="31"/>
      <c r="AA189" s="31"/>
      <c r="AB189" s="31"/>
      <c r="AC189" s="31"/>
      <c r="AD189" s="31"/>
      <c r="AE189" s="31"/>
      <c r="AR189" s="194" t="s">
        <v>353</v>
      </c>
      <c r="AT189" s="194" t="s">
        <v>324</v>
      </c>
      <c r="AU189" s="194" t="s">
        <v>80</v>
      </c>
      <c r="AY189" s="14" t="s">
        <v>116</v>
      </c>
      <c r="BE189" s="195">
        <f>IF(N189="základní",J189,0)</f>
        <v>0</v>
      </c>
      <c r="BF189" s="195">
        <f>IF(N189="snížená",J189,0)</f>
        <v>0</v>
      </c>
      <c r="BG189" s="195">
        <f>IF(N189="zákl. přenesená",J189,0)</f>
        <v>0</v>
      </c>
      <c r="BH189" s="195">
        <f>IF(N189="sníž. přenesená",J189,0)</f>
        <v>0</v>
      </c>
      <c r="BI189" s="195">
        <f>IF(N189="nulová",J189,0)</f>
        <v>0</v>
      </c>
      <c r="BJ189" s="14" t="s">
        <v>80</v>
      </c>
      <c r="BK189" s="195">
        <f>ROUND(I189*H189,2)</f>
        <v>0</v>
      </c>
      <c r="BL189" s="14" t="s">
        <v>353</v>
      </c>
      <c r="BM189" s="194" t="s">
        <v>548</v>
      </c>
    </row>
    <row r="190" spans="1:65" s="2" customFormat="1">
      <c r="A190" s="31"/>
      <c r="B190" s="32"/>
      <c r="C190" s="33"/>
      <c r="D190" s="196" t="s">
        <v>126</v>
      </c>
      <c r="E190" s="33"/>
      <c r="F190" s="197" t="s">
        <v>547</v>
      </c>
      <c r="G190" s="33"/>
      <c r="H190" s="33"/>
      <c r="I190" s="198"/>
      <c r="J190" s="33"/>
      <c r="K190" s="33"/>
      <c r="L190" s="36"/>
      <c r="M190" s="199"/>
      <c r="N190" s="200"/>
      <c r="O190" s="68"/>
      <c r="P190" s="68"/>
      <c r="Q190" s="68"/>
      <c r="R190" s="68"/>
      <c r="S190" s="68"/>
      <c r="T190" s="69"/>
      <c r="U190" s="31"/>
      <c r="V190" s="31"/>
      <c r="W190" s="31"/>
      <c r="X190" s="31"/>
      <c r="Y190" s="31"/>
      <c r="Z190" s="31"/>
      <c r="AA190" s="31"/>
      <c r="AB190" s="31"/>
      <c r="AC190" s="31"/>
      <c r="AD190" s="31"/>
      <c r="AE190" s="31"/>
      <c r="AT190" s="14" t="s">
        <v>126</v>
      </c>
      <c r="AU190" s="14" t="s">
        <v>80</v>
      </c>
    </row>
    <row r="191" spans="1:65" s="2" customFormat="1" ht="33" customHeight="1">
      <c r="A191" s="31"/>
      <c r="B191" s="32"/>
      <c r="C191" s="202" t="s">
        <v>313</v>
      </c>
      <c r="D191" s="202" t="s">
        <v>324</v>
      </c>
      <c r="E191" s="203" t="s">
        <v>549</v>
      </c>
      <c r="F191" s="204" t="s">
        <v>550</v>
      </c>
      <c r="G191" s="205" t="s">
        <v>169</v>
      </c>
      <c r="H191" s="206">
        <v>3</v>
      </c>
      <c r="I191" s="207"/>
      <c r="J191" s="208">
        <f>ROUND(I191*H191,2)</f>
        <v>0</v>
      </c>
      <c r="K191" s="204" t="s">
        <v>123</v>
      </c>
      <c r="L191" s="209"/>
      <c r="M191" s="210" t="s">
        <v>1</v>
      </c>
      <c r="N191" s="211" t="s">
        <v>37</v>
      </c>
      <c r="O191" s="68"/>
      <c r="P191" s="192">
        <f>O191*H191</f>
        <v>0</v>
      </c>
      <c r="Q191" s="192">
        <v>0</v>
      </c>
      <c r="R191" s="192">
        <f>Q191*H191</f>
        <v>0</v>
      </c>
      <c r="S191" s="192">
        <v>0</v>
      </c>
      <c r="T191" s="193">
        <f>S191*H191</f>
        <v>0</v>
      </c>
      <c r="U191" s="31"/>
      <c r="V191" s="31"/>
      <c r="W191" s="31"/>
      <c r="X191" s="31"/>
      <c r="Y191" s="31"/>
      <c r="Z191" s="31"/>
      <c r="AA191" s="31"/>
      <c r="AB191" s="31"/>
      <c r="AC191" s="31"/>
      <c r="AD191" s="31"/>
      <c r="AE191" s="31"/>
      <c r="AR191" s="194" t="s">
        <v>353</v>
      </c>
      <c r="AT191" s="194" t="s">
        <v>324</v>
      </c>
      <c r="AU191" s="194" t="s">
        <v>80</v>
      </c>
      <c r="AY191" s="14" t="s">
        <v>116</v>
      </c>
      <c r="BE191" s="195">
        <f>IF(N191="základní",J191,0)</f>
        <v>0</v>
      </c>
      <c r="BF191" s="195">
        <f>IF(N191="snížená",J191,0)</f>
        <v>0</v>
      </c>
      <c r="BG191" s="195">
        <f>IF(N191="zákl. přenesená",J191,0)</f>
        <v>0</v>
      </c>
      <c r="BH191" s="195">
        <f>IF(N191="sníž. přenesená",J191,0)</f>
        <v>0</v>
      </c>
      <c r="BI191" s="195">
        <f>IF(N191="nulová",J191,0)</f>
        <v>0</v>
      </c>
      <c r="BJ191" s="14" t="s">
        <v>80</v>
      </c>
      <c r="BK191" s="195">
        <f>ROUND(I191*H191,2)</f>
        <v>0</v>
      </c>
      <c r="BL191" s="14" t="s">
        <v>353</v>
      </c>
      <c r="BM191" s="194" t="s">
        <v>551</v>
      </c>
    </row>
    <row r="192" spans="1:65" s="2" customFormat="1" ht="18">
      <c r="A192" s="31"/>
      <c r="B192" s="32"/>
      <c r="C192" s="33"/>
      <c r="D192" s="196" t="s">
        <v>126</v>
      </c>
      <c r="E192" s="33"/>
      <c r="F192" s="197" t="s">
        <v>550</v>
      </c>
      <c r="G192" s="33"/>
      <c r="H192" s="33"/>
      <c r="I192" s="198"/>
      <c r="J192" s="33"/>
      <c r="K192" s="33"/>
      <c r="L192" s="36"/>
      <c r="M192" s="199"/>
      <c r="N192" s="200"/>
      <c r="O192" s="68"/>
      <c r="P192" s="68"/>
      <c r="Q192" s="68"/>
      <c r="R192" s="68"/>
      <c r="S192" s="68"/>
      <c r="T192" s="69"/>
      <c r="U192" s="31"/>
      <c r="V192" s="31"/>
      <c r="W192" s="31"/>
      <c r="X192" s="31"/>
      <c r="Y192" s="31"/>
      <c r="Z192" s="31"/>
      <c r="AA192" s="31"/>
      <c r="AB192" s="31"/>
      <c r="AC192" s="31"/>
      <c r="AD192" s="31"/>
      <c r="AE192" s="31"/>
      <c r="AT192" s="14" t="s">
        <v>126</v>
      </c>
      <c r="AU192" s="14" t="s">
        <v>80</v>
      </c>
    </row>
    <row r="193" spans="1:65" s="2" customFormat="1" ht="24.15" customHeight="1">
      <c r="A193" s="31"/>
      <c r="B193" s="32"/>
      <c r="C193" s="202" t="s">
        <v>318</v>
      </c>
      <c r="D193" s="202" t="s">
        <v>324</v>
      </c>
      <c r="E193" s="203" t="s">
        <v>552</v>
      </c>
      <c r="F193" s="204" t="s">
        <v>553</v>
      </c>
      <c r="G193" s="205" t="s">
        <v>169</v>
      </c>
      <c r="H193" s="206">
        <v>3</v>
      </c>
      <c r="I193" s="207"/>
      <c r="J193" s="208">
        <f>ROUND(I193*H193,2)</f>
        <v>0</v>
      </c>
      <c r="K193" s="204" t="s">
        <v>123</v>
      </c>
      <c r="L193" s="209"/>
      <c r="M193" s="210" t="s">
        <v>1</v>
      </c>
      <c r="N193" s="211" t="s">
        <v>37</v>
      </c>
      <c r="O193" s="68"/>
      <c r="P193" s="192">
        <f>O193*H193</f>
        <v>0</v>
      </c>
      <c r="Q193" s="192">
        <v>0</v>
      </c>
      <c r="R193" s="192">
        <f>Q193*H193</f>
        <v>0</v>
      </c>
      <c r="S193" s="192">
        <v>0</v>
      </c>
      <c r="T193" s="193">
        <f>S193*H193</f>
        <v>0</v>
      </c>
      <c r="U193" s="31"/>
      <c r="V193" s="31"/>
      <c r="W193" s="31"/>
      <c r="X193" s="31"/>
      <c r="Y193" s="31"/>
      <c r="Z193" s="31"/>
      <c r="AA193" s="31"/>
      <c r="AB193" s="31"/>
      <c r="AC193" s="31"/>
      <c r="AD193" s="31"/>
      <c r="AE193" s="31"/>
      <c r="AR193" s="194" t="s">
        <v>353</v>
      </c>
      <c r="AT193" s="194" t="s">
        <v>324</v>
      </c>
      <c r="AU193" s="194" t="s">
        <v>80</v>
      </c>
      <c r="AY193" s="14" t="s">
        <v>116</v>
      </c>
      <c r="BE193" s="195">
        <f>IF(N193="základní",J193,0)</f>
        <v>0</v>
      </c>
      <c r="BF193" s="195">
        <f>IF(N193="snížená",J193,0)</f>
        <v>0</v>
      </c>
      <c r="BG193" s="195">
        <f>IF(N193="zákl. přenesená",J193,0)</f>
        <v>0</v>
      </c>
      <c r="BH193" s="195">
        <f>IF(N193="sníž. přenesená",J193,0)</f>
        <v>0</v>
      </c>
      <c r="BI193" s="195">
        <f>IF(N193="nulová",J193,0)</f>
        <v>0</v>
      </c>
      <c r="BJ193" s="14" t="s">
        <v>80</v>
      </c>
      <c r="BK193" s="195">
        <f>ROUND(I193*H193,2)</f>
        <v>0</v>
      </c>
      <c r="BL193" s="14" t="s">
        <v>353</v>
      </c>
      <c r="BM193" s="194" t="s">
        <v>554</v>
      </c>
    </row>
    <row r="194" spans="1:65" s="2" customFormat="1" ht="18">
      <c r="A194" s="31"/>
      <c r="B194" s="32"/>
      <c r="C194" s="33"/>
      <c r="D194" s="196" t="s">
        <v>126</v>
      </c>
      <c r="E194" s="33"/>
      <c r="F194" s="197" t="s">
        <v>553</v>
      </c>
      <c r="G194" s="33"/>
      <c r="H194" s="33"/>
      <c r="I194" s="198"/>
      <c r="J194" s="33"/>
      <c r="K194" s="33"/>
      <c r="L194" s="36"/>
      <c r="M194" s="216"/>
      <c r="N194" s="217"/>
      <c r="O194" s="218"/>
      <c r="P194" s="218"/>
      <c r="Q194" s="218"/>
      <c r="R194" s="218"/>
      <c r="S194" s="218"/>
      <c r="T194" s="219"/>
      <c r="U194" s="31"/>
      <c r="V194" s="31"/>
      <c r="W194" s="31"/>
      <c r="X194" s="31"/>
      <c r="Y194" s="31"/>
      <c r="Z194" s="31"/>
      <c r="AA194" s="31"/>
      <c r="AB194" s="31"/>
      <c r="AC194" s="31"/>
      <c r="AD194" s="31"/>
      <c r="AE194" s="31"/>
      <c r="AT194" s="14" t="s">
        <v>126</v>
      </c>
      <c r="AU194" s="14" t="s">
        <v>80</v>
      </c>
    </row>
    <row r="195" spans="1:65" s="2" customFormat="1" ht="6.9" customHeight="1">
      <c r="A195" s="31"/>
      <c r="B195" s="51"/>
      <c r="C195" s="52"/>
      <c r="D195" s="52"/>
      <c r="E195" s="52"/>
      <c r="F195" s="52"/>
      <c r="G195" s="52"/>
      <c r="H195" s="52"/>
      <c r="I195" s="52"/>
      <c r="J195" s="52"/>
      <c r="K195" s="52"/>
      <c r="L195" s="36"/>
      <c r="M195" s="31"/>
      <c r="O195" s="31"/>
      <c r="P195" s="31"/>
      <c r="Q195" s="31"/>
      <c r="R195" s="31"/>
      <c r="S195" s="31"/>
      <c r="T195" s="31"/>
      <c r="U195" s="31"/>
      <c r="V195" s="31"/>
      <c r="W195" s="31"/>
      <c r="X195" s="31"/>
      <c r="Y195" s="31"/>
      <c r="Z195" s="31"/>
      <c r="AA195" s="31"/>
      <c r="AB195" s="31"/>
      <c r="AC195" s="31"/>
      <c r="AD195" s="31"/>
      <c r="AE195" s="31"/>
    </row>
  </sheetData>
  <sheetProtection algorithmName="SHA-512" hashValue="T0o5noXM4bU3J8EzWhpeZgurc9DadRJ+XNPq9iN4oD/xseG+Cj8n487Ajorhibe3w7jBJzl9d+mVQDR9qs0z8w==" saltValue="daMZkm6y+jtqPpdDm+AqDvGAJPKRjr+iw5Z5wKmgWV1U2W9mBJElh6dBTLb71xqPvhTjhFlyWtU2tDZMu+1ylQ==" spinCount="100000" sheet="1" objects="1" scenarios="1" formatColumns="0" formatRows="0" autoFilter="0"/>
  <autoFilter ref="C116:K194"/>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4"/>
  <sheetViews>
    <sheetView showGridLines="0" topLeftCell="A125" workbookViewId="0">
      <selection activeCell="V123" sqref="V123"/>
    </sheetView>
  </sheetViews>
  <sheetFormatPr defaultRowHeight="10"/>
  <cols>
    <col min="1" max="1" width="8.33203125" style="1" customWidth="1"/>
    <col min="2" max="2" width="1.109375" style="1" customWidth="1"/>
    <col min="3" max="3" width="4.109375" style="1" customWidth="1"/>
    <col min="4" max="4" width="4.33203125" style="1" customWidth="1"/>
    <col min="5" max="5" width="17.109375" style="1" customWidth="1"/>
    <col min="6" max="6" width="50.88671875" style="1" customWidth="1"/>
    <col min="7" max="7" width="7.44140625" style="1" customWidth="1"/>
    <col min="8" max="8" width="14" style="1" customWidth="1"/>
    <col min="9" max="9" width="15.88671875" style="1" customWidth="1"/>
    <col min="10" max="11" width="22.33203125" style="1" customWidth="1"/>
    <col min="12" max="12" width="9.33203125" style="1" customWidth="1"/>
    <col min="13" max="13" width="10.886718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 customHeight="1">
      <c r="L2" s="246"/>
      <c r="M2" s="246"/>
      <c r="N2" s="246"/>
      <c r="O2" s="246"/>
      <c r="P2" s="246"/>
      <c r="Q2" s="246"/>
      <c r="R2" s="246"/>
      <c r="S2" s="246"/>
      <c r="T2" s="246"/>
      <c r="U2" s="246"/>
      <c r="V2" s="246"/>
      <c r="AT2" s="14" t="s">
        <v>88</v>
      </c>
    </row>
    <row r="3" spans="1:46" s="1" customFormat="1" ht="6.9" customHeight="1">
      <c r="B3" s="105"/>
      <c r="C3" s="106"/>
      <c r="D3" s="106"/>
      <c r="E3" s="106"/>
      <c r="F3" s="106"/>
      <c r="G3" s="106"/>
      <c r="H3" s="106"/>
      <c r="I3" s="106"/>
      <c r="J3" s="106"/>
      <c r="K3" s="106"/>
      <c r="L3" s="17"/>
      <c r="AT3" s="14" t="s">
        <v>82</v>
      </c>
    </row>
    <row r="4" spans="1:46" s="1" customFormat="1" ht="24.9" customHeight="1">
      <c r="B4" s="17"/>
      <c r="D4" s="107" t="s">
        <v>89</v>
      </c>
      <c r="L4" s="17"/>
      <c r="M4" s="108" t="s">
        <v>10</v>
      </c>
      <c r="AT4" s="14" t="s">
        <v>4</v>
      </c>
    </row>
    <row r="5" spans="1:46" s="1" customFormat="1" ht="6.9" customHeight="1">
      <c r="B5" s="17"/>
      <c r="L5" s="17"/>
    </row>
    <row r="6" spans="1:46" s="1" customFormat="1" ht="12" customHeight="1">
      <c r="B6" s="17"/>
      <c r="D6" s="109" t="s">
        <v>16</v>
      </c>
      <c r="L6" s="17"/>
    </row>
    <row r="7" spans="1:46" s="1" customFormat="1" ht="16.5" customHeight="1">
      <c r="B7" s="17"/>
      <c r="E7" s="265" t="str">
        <f>'Rekapitulace stavby'!K6</f>
        <v>Oprava kolejí a výhybek v žst. Přerov 2022</v>
      </c>
      <c r="F7" s="266"/>
      <c r="G7" s="266"/>
      <c r="H7" s="266"/>
      <c r="L7" s="17"/>
    </row>
    <row r="8" spans="1:46" s="2" customFormat="1" ht="12" customHeight="1">
      <c r="A8" s="31"/>
      <c r="B8" s="36"/>
      <c r="C8" s="31"/>
      <c r="D8" s="109" t="s">
        <v>90</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67" t="s">
        <v>555</v>
      </c>
      <c r="F9" s="268"/>
      <c r="G9" s="268"/>
      <c r="H9" s="268"/>
      <c r="I9" s="31"/>
      <c r="J9" s="31"/>
      <c r="K9" s="31"/>
      <c r="L9" s="48"/>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f>'Rekapitulace stavby'!AN8</f>
        <v>0</v>
      </c>
      <c r="K12" s="31"/>
      <c r="L12" s="48"/>
      <c r="S12" s="31"/>
      <c r="T12" s="31"/>
      <c r="U12" s="31"/>
      <c r="V12" s="31"/>
      <c r="W12" s="31"/>
      <c r="X12" s="31"/>
      <c r="Y12" s="31"/>
      <c r="Z12" s="31"/>
      <c r="AA12" s="31"/>
      <c r="AB12" s="31"/>
      <c r="AC12" s="31"/>
      <c r="AD12" s="31"/>
      <c r="AE12" s="31"/>
    </row>
    <row r="13" spans="1:46" s="2" customFormat="1" ht="10.75"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23</v>
      </c>
      <c r="E14" s="31"/>
      <c r="F14" s="31"/>
      <c r="G14" s="31"/>
      <c r="H14" s="31"/>
      <c r="I14" s="109" t="s">
        <v>24</v>
      </c>
      <c r="J14" s="110" t="str">
        <f>IF('Rekapitulace stavby'!AN10="","",'Rekapitulace stavby'!AN10)</f>
        <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tr">
        <f>IF('Rekapitulace stavby'!E11="","",'Rekapitulace stavby'!E11)</f>
        <v xml:space="preserve"> </v>
      </c>
      <c r="F15" s="31"/>
      <c r="G15" s="31"/>
      <c r="H15" s="31"/>
      <c r="I15" s="109" t="s">
        <v>25</v>
      </c>
      <c r="J15" s="110" t="str">
        <f>IF('Rekapitulace stavby'!AN11="","",'Rekapitulace stavby'!AN11)</f>
        <v/>
      </c>
      <c r="K15" s="31"/>
      <c r="L15" s="48"/>
      <c r="S15" s="31"/>
      <c r="T15" s="31"/>
      <c r="U15" s="31"/>
      <c r="V15" s="31"/>
      <c r="W15" s="31"/>
      <c r="X15" s="31"/>
      <c r="Y15" s="31"/>
      <c r="Z15" s="31"/>
      <c r="AA15" s="31"/>
      <c r="AB15" s="31"/>
      <c r="AC15" s="31"/>
      <c r="AD15" s="31"/>
      <c r="AE15" s="31"/>
    </row>
    <row r="16" spans="1:46" s="2" customFormat="1" ht="6.9"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26</v>
      </c>
      <c r="E17" s="31"/>
      <c r="F17" s="31"/>
      <c r="G17" s="31"/>
      <c r="H17" s="31"/>
      <c r="I17" s="109" t="s">
        <v>24</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9" t="str">
        <f>'Rekapitulace stavby'!E14</f>
        <v>Vyplň údaj</v>
      </c>
      <c r="F18" s="270"/>
      <c r="G18" s="270"/>
      <c r="H18" s="270"/>
      <c r="I18" s="109" t="s">
        <v>25</v>
      </c>
      <c r="J18" s="27" t="str">
        <f>'Rekapitulace stavby'!AN14</f>
        <v>Vyplň údaj</v>
      </c>
      <c r="K18" s="31"/>
      <c r="L18" s="48"/>
      <c r="S18" s="31"/>
      <c r="T18" s="31"/>
      <c r="U18" s="31"/>
      <c r="V18" s="31"/>
      <c r="W18" s="31"/>
      <c r="X18" s="31"/>
      <c r="Y18" s="31"/>
      <c r="Z18" s="31"/>
      <c r="AA18" s="31"/>
      <c r="AB18" s="31"/>
      <c r="AC18" s="31"/>
      <c r="AD18" s="31"/>
      <c r="AE18" s="31"/>
    </row>
    <row r="19" spans="1:31" s="2" customFormat="1" ht="6.9"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28</v>
      </c>
      <c r="E20" s="31"/>
      <c r="F20" s="31"/>
      <c r="G20" s="31"/>
      <c r="H20" s="31"/>
      <c r="I20" s="109" t="s">
        <v>24</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25</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30</v>
      </c>
      <c r="E23" s="31"/>
      <c r="F23" s="31"/>
      <c r="G23" s="31"/>
      <c r="H23" s="31"/>
      <c r="I23" s="109" t="s">
        <v>24</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25</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31</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71" t="s">
        <v>1</v>
      </c>
      <c r="F27" s="271"/>
      <c r="G27" s="271"/>
      <c r="H27" s="271"/>
      <c r="I27" s="112"/>
      <c r="J27" s="112"/>
      <c r="K27" s="112"/>
      <c r="L27" s="114"/>
      <c r="S27" s="112"/>
      <c r="T27" s="112"/>
      <c r="U27" s="112"/>
      <c r="V27" s="112"/>
      <c r="W27" s="112"/>
      <c r="X27" s="112"/>
      <c r="Y27" s="112"/>
      <c r="Z27" s="112"/>
      <c r="AA27" s="112"/>
      <c r="AB27" s="112"/>
      <c r="AC27" s="112"/>
      <c r="AD27" s="112"/>
      <c r="AE27" s="112"/>
    </row>
    <row r="28" spans="1:31" s="2" customFormat="1" ht="6.9"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4" customHeight="1">
      <c r="A30" s="31"/>
      <c r="B30" s="36"/>
      <c r="C30" s="31"/>
      <c r="D30" s="116" t="s">
        <v>32</v>
      </c>
      <c r="E30" s="31"/>
      <c r="F30" s="31"/>
      <c r="G30" s="31"/>
      <c r="H30" s="31"/>
      <c r="I30" s="31"/>
      <c r="J30" s="117">
        <f>ROUND(J119, 2)</f>
        <v>0</v>
      </c>
      <c r="K30" s="31"/>
      <c r="L30" s="48"/>
      <c r="S30" s="31"/>
      <c r="T30" s="31"/>
      <c r="U30" s="31"/>
      <c r="V30" s="31"/>
      <c r="W30" s="31"/>
      <c r="X30" s="31"/>
      <c r="Y30" s="31"/>
      <c r="Z30" s="31"/>
      <c r="AA30" s="31"/>
      <c r="AB30" s="31"/>
      <c r="AC30" s="31"/>
      <c r="AD30" s="31"/>
      <c r="AE30" s="31"/>
    </row>
    <row r="31" spans="1:31" s="2" customFormat="1" ht="6.9"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 customHeight="1">
      <c r="A32" s="31"/>
      <c r="B32" s="36"/>
      <c r="C32" s="31"/>
      <c r="D32" s="31"/>
      <c r="E32" s="31"/>
      <c r="F32" s="118" t="s">
        <v>34</v>
      </c>
      <c r="G32" s="31"/>
      <c r="H32" s="31"/>
      <c r="I32" s="118" t="s">
        <v>33</v>
      </c>
      <c r="J32" s="118" t="s">
        <v>35</v>
      </c>
      <c r="K32" s="31"/>
      <c r="L32" s="48"/>
      <c r="S32" s="31"/>
      <c r="T32" s="31"/>
      <c r="U32" s="31"/>
      <c r="V32" s="31"/>
      <c r="W32" s="31"/>
      <c r="X32" s="31"/>
      <c r="Y32" s="31"/>
      <c r="Z32" s="31"/>
      <c r="AA32" s="31"/>
      <c r="AB32" s="31"/>
      <c r="AC32" s="31"/>
      <c r="AD32" s="31"/>
      <c r="AE32" s="31"/>
    </row>
    <row r="33" spans="1:31" s="2" customFormat="1" ht="14.4" customHeight="1">
      <c r="A33" s="31"/>
      <c r="B33" s="36"/>
      <c r="C33" s="31"/>
      <c r="D33" s="119" t="s">
        <v>36</v>
      </c>
      <c r="E33" s="109" t="s">
        <v>37</v>
      </c>
      <c r="F33" s="120">
        <f>ROUND((SUM(BE119:BE143)),  2)</f>
        <v>0</v>
      </c>
      <c r="G33" s="31"/>
      <c r="H33" s="31"/>
      <c r="I33" s="121">
        <v>0.21</v>
      </c>
      <c r="J33" s="120">
        <f>ROUND(((SUM(BE119:BE143))*I33),  2)</f>
        <v>0</v>
      </c>
      <c r="K33" s="31"/>
      <c r="L33" s="48"/>
      <c r="S33" s="31"/>
      <c r="T33" s="31"/>
      <c r="U33" s="31"/>
      <c r="V33" s="31"/>
      <c r="W33" s="31"/>
      <c r="X33" s="31"/>
      <c r="Y33" s="31"/>
      <c r="Z33" s="31"/>
      <c r="AA33" s="31"/>
      <c r="AB33" s="31"/>
      <c r="AC33" s="31"/>
      <c r="AD33" s="31"/>
      <c r="AE33" s="31"/>
    </row>
    <row r="34" spans="1:31" s="2" customFormat="1" ht="14.4" customHeight="1">
      <c r="A34" s="31"/>
      <c r="B34" s="36"/>
      <c r="C34" s="31"/>
      <c r="D34" s="31"/>
      <c r="E34" s="109" t="s">
        <v>38</v>
      </c>
      <c r="F34" s="120">
        <f>ROUND((SUM(BF119:BF143)),  2)</f>
        <v>0</v>
      </c>
      <c r="G34" s="31"/>
      <c r="H34" s="31"/>
      <c r="I34" s="121">
        <v>0.15</v>
      </c>
      <c r="J34" s="120">
        <f>ROUND(((SUM(BF119:BF143))*I34),  2)</f>
        <v>0</v>
      </c>
      <c r="K34" s="31"/>
      <c r="L34" s="48"/>
      <c r="S34" s="31"/>
      <c r="T34" s="31"/>
      <c r="U34" s="31"/>
      <c r="V34" s="31"/>
      <c r="W34" s="31"/>
      <c r="X34" s="31"/>
      <c r="Y34" s="31"/>
      <c r="Z34" s="31"/>
      <c r="AA34" s="31"/>
      <c r="AB34" s="31"/>
      <c r="AC34" s="31"/>
      <c r="AD34" s="31"/>
      <c r="AE34" s="31"/>
    </row>
    <row r="35" spans="1:31" s="2" customFormat="1" ht="14.4" hidden="1" customHeight="1">
      <c r="A35" s="31"/>
      <c r="B35" s="36"/>
      <c r="C35" s="31"/>
      <c r="D35" s="31"/>
      <c r="E35" s="109" t="s">
        <v>39</v>
      </c>
      <c r="F35" s="120">
        <f>ROUND((SUM(BG119:BG143)),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 hidden="1" customHeight="1">
      <c r="A36" s="31"/>
      <c r="B36" s="36"/>
      <c r="C36" s="31"/>
      <c r="D36" s="31"/>
      <c r="E36" s="109" t="s">
        <v>40</v>
      </c>
      <c r="F36" s="120">
        <f>ROUND((SUM(BH119:BH143)),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 hidden="1" customHeight="1">
      <c r="A37" s="31"/>
      <c r="B37" s="36"/>
      <c r="C37" s="31"/>
      <c r="D37" s="31"/>
      <c r="E37" s="109" t="s">
        <v>41</v>
      </c>
      <c r="F37" s="120">
        <f>ROUND((SUM(BI119:BI143)),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4" customHeight="1">
      <c r="A39" s="31"/>
      <c r="B39" s="36"/>
      <c r="C39" s="122"/>
      <c r="D39" s="123" t="s">
        <v>42</v>
      </c>
      <c r="E39" s="124"/>
      <c r="F39" s="124"/>
      <c r="G39" s="125" t="s">
        <v>43</v>
      </c>
      <c r="H39" s="126" t="s">
        <v>44</v>
      </c>
      <c r="I39" s="124"/>
      <c r="J39" s="127">
        <f>SUM(J30:J37)</f>
        <v>0</v>
      </c>
      <c r="K39" s="128"/>
      <c r="L39" s="48"/>
      <c r="S39" s="31"/>
      <c r="T39" s="31"/>
      <c r="U39" s="31"/>
      <c r="V39" s="31"/>
      <c r="W39" s="31"/>
      <c r="X39" s="31"/>
      <c r="Y39" s="31"/>
      <c r="Z39" s="31"/>
      <c r="AA39" s="31"/>
      <c r="AB39" s="31"/>
      <c r="AC39" s="31"/>
      <c r="AD39" s="31"/>
      <c r="AE39" s="31"/>
    </row>
    <row r="40" spans="1:31" s="2" customFormat="1" ht="14.4"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 customHeight="1">
      <c r="B41" s="17"/>
      <c r="L41" s="17"/>
    </row>
    <row r="42" spans="1:31" s="1" customFormat="1" ht="14.4" customHeight="1">
      <c r="B42" s="17"/>
      <c r="L42" s="17"/>
    </row>
    <row r="43" spans="1:31" s="1" customFormat="1" ht="14.4" customHeight="1">
      <c r="B43" s="17"/>
      <c r="L43" s="17"/>
    </row>
    <row r="44" spans="1:31" s="1" customFormat="1" ht="14.4" customHeight="1">
      <c r="B44" s="17"/>
      <c r="L44" s="17"/>
    </row>
    <row r="45" spans="1:31" s="1" customFormat="1" ht="14.4" customHeight="1">
      <c r="B45" s="17"/>
      <c r="L45" s="17"/>
    </row>
    <row r="46" spans="1:31" s="1" customFormat="1" ht="14.4" customHeight="1">
      <c r="B46" s="17"/>
      <c r="L46" s="17"/>
    </row>
    <row r="47" spans="1:31" s="1" customFormat="1" ht="14.4" customHeight="1">
      <c r="B47" s="17"/>
      <c r="L47" s="17"/>
    </row>
    <row r="48" spans="1:31" s="1" customFormat="1" ht="14.4" customHeight="1">
      <c r="B48" s="17"/>
      <c r="L48" s="17"/>
    </row>
    <row r="49" spans="1:31" s="1" customFormat="1" ht="14.4" customHeight="1">
      <c r="B49" s="17"/>
      <c r="L49" s="17"/>
    </row>
    <row r="50" spans="1:31" s="2" customFormat="1" ht="14.4" customHeight="1">
      <c r="B50" s="48"/>
      <c r="D50" s="129" t="s">
        <v>45</v>
      </c>
      <c r="E50" s="130"/>
      <c r="F50" s="130"/>
      <c r="G50" s="129" t="s">
        <v>46</v>
      </c>
      <c r="H50" s="130"/>
      <c r="I50" s="130"/>
      <c r="J50" s="130"/>
      <c r="K50" s="130"/>
      <c r="L50" s="48"/>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5">
      <c r="A61" s="31"/>
      <c r="B61" s="36"/>
      <c r="C61" s="31"/>
      <c r="D61" s="131" t="s">
        <v>47</v>
      </c>
      <c r="E61" s="132"/>
      <c r="F61" s="133" t="s">
        <v>48</v>
      </c>
      <c r="G61" s="131" t="s">
        <v>47</v>
      </c>
      <c r="H61" s="132"/>
      <c r="I61" s="132"/>
      <c r="J61" s="134" t="s">
        <v>48</v>
      </c>
      <c r="K61" s="132"/>
      <c r="L61" s="48"/>
      <c r="S61" s="31"/>
      <c r="T61" s="31"/>
      <c r="U61" s="31"/>
      <c r="V61" s="31"/>
      <c r="W61" s="31"/>
      <c r="X61" s="31"/>
      <c r="Y61" s="31"/>
      <c r="Z61" s="31"/>
      <c r="AA61" s="31"/>
      <c r="AB61" s="31"/>
      <c r="AC61" s="31"/>
      <c r="AD61" s="31"/>
      <c r="AE61" s="31"/>
    </row>
    <row r="62" spans="1:31">
      <c r="B62" s="17"/>
      <c r="L62" s="17"/>
    </row>
    <row r="63" spans="1:31">
      <c r="B63" s="17"/>
      <c r="L63" s="17"/>
    </row>
    <row r="64" spans="1:31">
      <c r="B64" s="17"/>
      <c r="L64" s="17"/>
    </row>
    <row r="65" spans="1:31" s="2" customFormat="1" ht="13">
      <c r="A65" s="31"/>
      <c r="B65" s="36"/>
      <c r="C65" s="31"/>
      <c r="D65" s="129" t="s">
        <v>49</v>
      </c>
      <c r="E65" s="135"/>
      <c r="F65" s="135"/>
      <c r="G65" s="129" t="s">
        <v>50</v>
      </c>
      <c r="H65" s="135"/>
      <c r="I65" s="135"/>
      <c r="J65" s="135"/>
      <c r="K65" s="135"/>
      <c r="L65" s="48"/>
      <c r="S65" s="31"/>
      <c r="T65" s="31"/>
      <c r="U65" s="31"/>
      <c r="V65" s="31"/>
      <c r="W65" s="31"/>
      <c r="X65" s="31"/>
      <c r="Y65" s="31"/>
      <c r="Z65" s="31"/>
      <c r="AA65" s="31"/>
      <c r="AB65" s="31"/>
      <c r="AC65" s="31"/>
      <c r="AD65" s="31"/>
      <c r="AE65" s="31"/>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5">
      <c r="A76" s="31"/>
      <c r="B76" s="36"/>
      <c r="C76" s="31"/>
      <c r="D76" s="131" t="s">
        <v>47</v>
      </c>
      <c r="E76" s="132"/>
      <c r="F76" s="133" t="s">
        <v>48</v>
      </c>
      <c r="G76" s="131" t="s">
        <v>47</v>
      </c>
      <c r="H76" s="132"/>
      <c r="I76" s="132"/>
      <c r="J76" s="134" t="s">
        <v>48</v>
      </c>
      <c r="K76" s="132"/>
      <c r="L76" s="48"/>
      <c r="S76" s="31"/>
      <c r="T76" s="31"/>
      <c r="U76" s="31"/>
      <c r="V76" s="31"/>
      <c r="W76" s="31"/>
      <c r="X76" s="31"/>
      <c r="Y76" s="31"/>
      <c r="Z76" s="31"/>
      <c r="AA76" s="31"/>
      <c r="AB76" s="31"/>
      <c r="AC76" s="31"/>
      <c r="AD76" s="31"/>
      <c r="AE76" s="31"/>
    </row>
    <row r="77" spans="1:31" s="2" customFormat="1" ht="14.4"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 customHeight="1">
      <c r="A82" s="31"/>
      <c r="B82" s="32"/>
      <c r="C82" s="20" t="s">
        <v>92</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63" t="str">
        <f>E7</f>
        <v>Oprava kolejí a výhybek v žst. Přerov 2022</v>
      </c>
      <c r="F85" s="264"/>
      <c r="G85" s="264"/>
      <c r="H85" s="264"/>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90</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47" t="str">
        <f>E9</f>
        <v>SO 03 - Etapa 3 - VON</v>
      </c>
      <c r="F87" s="262"/>
      <c r="G87" s="262"/>
      <c r="H87" s="262"/>
      <c r="I87" s="33"/>
      <c r="J87" s="33"/>
      <c r="K87" s="33"/>
      <c r="L87" s="48"/>
      <c r="S87" s="31"/>
      <c r="T87" s="31"/>
      <c r="U87" s="31"/>
      <c r="V87" s="31"/>
      <c r="W87" s="31"/>
      <c r="X87" s="31"/>
      <c r="Y87" s="31"/>
      <c r="Z87" s="31"/>
      <c r="AA87" s="31"/>
      <c r="AB87" s="31"/>
      <c r="AC87" s="31"/>
      <c r="AD87" s="31"/>
      <c r="AE87" s="31"/>
    </row>
    <row r="88" spans="1:47" s="2" customFormat="1" ht="6.9"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 xml:space="preserve"> </v>
      </c>
      <c r="G89" s="33"/>
      <c r="H89" s="33"/>
      <c r="I89" s="26" t="s">
        <v>22</v>
      </c>
      <c r="J89" s="63">
        <f>IF(J12="","",J12)</f>
        <v>0</v>
      </c>
      <c r="K89" s="33"/>
      <c r="L89" s="48"/>
      <c r="S89" s="31"/>
      <c r="T89" s="31"/>
      <c r="U89" s="31"/>
      <c r="V89" s="31"/>
      <c r="W89" s="31"/>
      <c r="X89" s="31"/>
      <c r="Y89" s="31"/>
      <c r="Z89" s="31"/>
      <c r="AA89" s="31"/>
      <c r="AB89" s="31"/>
      <c r="AC89" s="31"/>
      <c r="AD89" s="31"/>
      <c r="AE89" s="31"/>
    </row>
    <row r="90" spans="1:47" s="2" customFormat="1" ht="6.9"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15" customHeight="1">
      <c r="A91" s="31"/>
      <c r="B91" s="32"/>
      <c r="C91" s="26" t="s">
        <v>23</v>
      </c>
      <c r="D91" s="33"/>
      <c r="E91" s="33"/>
      <c r="F91" s="24" t="str">
        <f>E15</f>
        <v xml:space="preserve"> </v>
      </c>
      <c r="G91" s="33"/>
      <c r="H91" s="33"/>
      <c r="I91" s="26" t="s">
        <v>28</v>
      </c>
      <c r="J91" s="29" t="str">
        <f>E21</f>
        <v xml:space="preserve"> </v>
      </c>
      <c r="K91" s="33"/>
      <c r="L91" s="48"/>
      <c r="S91" s="31"/>
      <c r="T91" s="31"/>
      <c r="U91" s="31"/>
      <c r="V91" s="31"/>
      <c r="W91" s="31"/>
      <c r="X91" s="31"/>
      <c r="Y91" s="31"/>
      <c r="Z91" s="31"/>
      <c r="AA91" s="31"/>
      <c r="AB91" s="31"/>
      <c r="AC91" s="31"/>
      <c r="AD91" s="31"/>
      <c r="AE91" s="31"/>
    </row>
    <row r="92" spans="1:47" s="2" customFormat="1" ht="15.15" customHeight="1">
      <c r="A92" s="31"/>
      <c r="B92" s="32"/>
      <c r="C92" s="26" t="s">
        <v>26</v>
      </c>
      <c r="D92" s="33"/>
      <c r="E92" s="33"/>
      <c r="F92" s="24" t="str">
        <f>IF(E18="","",E18)</f>
        <v>Vyplň údaj</v>
      </c>
      <c r="G92" s="33"/>
      <c r="H92" s="33"/>
      <c r="I92" s="26" t="s">
        <v>30</v>
      </c>
      <c r="J92" s="29" t="str">
        <f>E24</f>
        <v xml:space="preserve"> </v>
      </c>
      <c r="K92" s="33"/>
      <c r="L92" s="48"/>
      <c r="S92" s="31"/>
      <c r="T92" s="31"/>
      <c r="U92" s="31"/>
      <c r="V92" s="31"/>
      <c r="W92" s="31"/>
      <c r="X92" s="31"/>
      <c r="Y92" s="31"/>
      <c r="Z92" s="31"/>
      <c r="AA92" s="31"/>
      <c r="AB92" s="31"/>
      <c r="AC92" s="31"/>
      <c r="AD92" s="31"/>
      <c r="AE92" s="31"/>
    </row>
    <row r="93" spans="1:47" s="2" customFormat="1" ht="10.4"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93</v>
      </c>
      <c r="D94" s="141"/>
      <c r="E94" s="141"/>
      <c r="F94" s="141"/>
      <c r="G94" s="141"/>
      <c r="H94" s="141"/>
      <c r="I94" s="141"/>
      <c r="J94" s="142" t="s">
        <v>94</v>
      </c>
      <c r="K94" s="141"/>
      <c r="L94" s="48"/>
      <c r="S94" s="31"/>
      <c r="T94" s="31"/>
      <c r="U94" s="31"/>
      <c r="V94" s="31"/>
      <c r="W94" s="31"/>
      <c r="X94" s="31"/>
      <c r="Y94" s="31"/>
      <c r="Z94" s="31"/>
      <c r="AA94" s="31"/>
      <c r="AB94" s="31"/>
      <c r="AC94" s="31"/>
      <c r="AD94" s="31"/>
      <c r="AE94" s="31"/>
    </row>
    <row r="95" spans="1:47" s="2" customFormat="1" ht="10.4"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75" customHeight="1">
      <c r="A96" s="31"/>
      <c r="B96" s="32"/>
      <c r="C96" s="143" t="s">
        <v>95</v>
      </c>
      <c r="D96" s="33"/>
      <c r="E96" s="33"/>
      <c r="F96" s="33"/>
      <c r="G96" s="33"/>
      <c r="H96" s="33"/>
      <c r="I96" s="33"/>
      <c r="J96" s="81">
        <f>J119</f>
        <v>0</v>
      </c>
      <c r="K96" s="33"/>
      <c r="L96" s="48"/>
      <c r="S96" s="31"/>
      <c r="T96" s="31"/>
      <c r="U96" s="31"/>
      <c r="V96" s="31"/>
      <c r="W96" s="31"/>
      <c r="X96" s="31"/>
      <c r="Y96" s="31"/>
      <c r="Z96" s="31"/>
      <c r="AA96" s="31"/>
      <c r="AB96" s="31"/>
      <c r="AC96" s="31"/>
      <c r="AD96" s="31"/>
      <c r="AE96" s="31"/>
      <c r="AU96" s="14" t="s">
        <v>96</v>
      </c>
    </row>
    <row r="97" spans="1:31" s="9" customFormat="1" ht="24.9" customHeight="1">
      <c r="B97" s="144"/>
      <c r="C97" s="145"/>
      <c r="D97" s="146" t="s">
        <v>97</v>
      </c>
      <c r="E97" s="147"/>
      <c r="F97" s="147"/>
      <c r="G97" s="147"/>
      <c r="H97" s="147"/>
      <c r="I97" s="147"/>
      <c r="J97" s="148">
        <f>J120</f>
        <v>0</v>
      </c>
      <c r="K97" s="145"/>
      <c r="L97" s="149"/>
    </row>
    <row r="98" spans="1:31" s="10" customFormat="1" ht="20" customHeight="1">
      <c r="B98" s="150"/>
      <c r="C98" s="151"/>
      <c r="D98" s="152" t="s">
        <v>98</v>
      </c>
      <c r="E98" s="153"/>
      <c r="F98" s="153"/>
      <c r="G98" s="153"/>
      <c r="H98" s="153"/>
      <c r="I98" s="153"/>
      <c r="J98" s="154">
        <f>J121</f>
        <v>0</v>
      </c>
      <c r="K98" s="151"/>
      <c r="L98" s="155"/>
    </row>
    <row r="99" spans="1:31" s="9" customFormat="1" ht="24.9" customHeight="1">
      <c r="B99" s="144"/>
      <c r="C99" s="145"/>
      <c r="D99" s="146" t="s">
        <v>100</v>
      </c>
      <c r="E99" s="147"/>
      <c r="F99" s="147"/>
      <c r="G99" s="147"/>
      <c r="H99" s="147"/>
      <c r="I99" s="147"/>
      <c r="J99" s="148">
        <f>J122</f>
        <v>0</v>
      </c>
      <c r="K99" s="145"/>
      <c r="L99" s="149"/>
    </row>
    <row r="100" spans="1:31" s="2" customFormat="1" ht="21.75" customHeight="1">
      <c r="A100" s="31"/>
      <c r="B100" s="32"/>
      <c r="C100" s="33"/>
      <c r="D100" s="33"/>
      <c r="E100" s="33"/>
      <c r="F100" s="33"/>
      <c r="G100" s="33"/>
      <c r="H100" s="33"/>
      <c r="I100" s="33"/>
      <c r="J100" s="33"/>
      <c r="K100" s="33"/>
      <c r="L100" s="48"/>
      <c r="S100" s="31"/>
      <c r="T100" s="31"/>
      <c r="U100" s="31"/>
      <c r="V100" s="31"/>
      <c r="W100" s="31"/>
      <c r="X100" s="31"/>
      <c r="Y100" s="31"/>
      <c r="Z100" s="31"/>
      <c r="AA100" s="31"/>
      <c r="AB100" s="31"/>
      <c r="AC100" s="31"/>
      <c r="AD100" s="31"/>
      <c r="AE100" s="31"/>
    </row>
    <row r="101" spans="1:31" s="2" customFormat="1" ht="6.9" customHeight="1">
      <c r="A101" s="31"/>
      <c r="B101" s="51"/>
      <c r="C101" s="52"/>
      <c r="D101" s="52"/>
      <c r="E101" s="52"/>
      <c r="F101" s="52"/>
      <c r="G101" s="52"/>
      <c r="H101" s="52"/>
      <c r="I101" s="52"/>
      <c r="J101" s="52"/>
      <c r="K101" s="52"/>
      <c r="L101" s="48"/>
      <c r="S101" s="31"/>
      <c r="T101" s="31"/>
      <c r="U101" s="31"/>
      <c r="V101" s="31"/>
      <c r="W101" s="31"/>
      <c r="X101" s="31"/>
      <c r="Y101" s="31"/>
      <c r="Z101" s="31"/>
      <c r="AA101" s="31"/>
      <c r="AB101" s="31"/>
      <c r="AC101" s="31"/>
      <c r="AD101" s="31"/>
      <c r="AE101" s="31"/>
    </row>
    <row r="105" spans="1:31" s="2" customFormat="1" ht="6.9" customHeight="1">
      <c r="A105" s="31"/>
      <c r="B105" s="53"/>
      <c r="C105" s="54"/>
      <c r="D105" s="54"/>
      <c r="E105" s="54"/>
      <c r="F105" s="54"/>
      <c r="G105" s="54"/>
      <c r="H105" s="54"/>
      <c r="I105" s="54"/>
      <c r="J105" s="54"/>
      <c r="K105" s="54"/>
      <c r="L105" s="48"/>
      <c r="S105" s="31"/>
      <c r="T105" s="31"/>
      <c r="U105" s="31"/>
      <c r="V105" s="31"/>
      <c r="W105" s="31"/>
      <c r="X105" s="31"/>
      <c r="Y105" s="31"/>
      <c r="Z105" s="31"/>
      <c r="AA105" s="31"/>
      <c r="AB105" s="31"/>
      <c r="AC105" s="31"/>
      <c r="AD105" s="31"/>
      <c r="AE105" s="31"/>
    </row>
    <row r="106" spans="1:31" s="2" customFormat="1" ht="24.9" customHeight="1">
      <c r="A106" s="31"/>
      <c r="B106" s="32"/>
      <c r="C106" s="20" t="s">
        <v>101</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6.9" customHeight="1">
      <c r="A107" s="31"/>
      <c r="B107" s="32"/>
      <c r="C107" s="33"/>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16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63" t="str">
        <f>E7</f>
        <v>Oprava kolejí a výhybek v žst. Přerov 2022</v>
      </c>
      <c r="F109" s="264"/>
      <c r="G109" s="264"/>
      <c r="H109" s="264"/>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90</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6.5" customHeight="1">
      <c r="A111" s="31"/>
      <c r="B111" s="32"/>
      <c r="C111" s="33"/>
      <c r="D111" s="33"/>
      <c r="E111" s="247" t="str">
        <f>E9</f>
        <v>SO 03 - Etapa 3 - VON</v>
      </c>
      <c r="F111" s="262"/>
      <c r="G111" s="262"/>
      <c r="H111" s="262"/>
      <c r="I111" s="33"/>
      <c r="J111" s="33"/>
      <c r="K111" s="33"/>
      <c r="L111" s="48"/>
      <c r="S111" s="31"/>
      <c r="T111" s="31"/>
      <c r="U111" s="31"/>
      <c r="V111" s="31"/>
      <c r="W111" s="31"/>
      <c r="X111" s="31"/>
      <c r="Y111" s="31"/>
      <c r="Z111" s="31"/>
      <c r="AA111" s="31"/>
      <c r="AB111" s="31"/>
      <c r="AC111" s="31"/>
      <c r="AD111" s="31"/>
      <c r="AE111" s="31"/>
    </row>
    <row r="112" spans="1:31" s="2" customFormat="1" ht="6.9"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2" customHeight="1">
      <c r="A113" s="31"/>
      <c r="B113" s="32"/>
      <c r="C113" s="26" t="s">
        <v>20</v>
      </c>
      <c r="D113" s="33"/>
      <c r="E113" s="33"/>
      <c r="F113" s="24" t="str">
        <f>F12</f>
        <v xml:space="preserve"> </v>
      </c>
      <c r="G113" s="33"/>
      <c r="H113" s="33"/>
      <c r="I113" s="26" t="s">
        <v>22</v>
      </c>
      <c r="J113" s="63">
        <f>IF(J12="","",J12)</f>
        <v>0</v>
      </c>
      <c r="K113" s="33"/>
      <c r="L113" s="48"/>
      <c r="S113" s="31"/>
      <c r="T113" s="31"/>
      <c r="U113" s="31"/>
      <c r="V113" s="31"/>
      <c r="W113" s="31"/>
      <c r="X113" s="31"/>
      <c r="Y113" s="31"/>
      <c r="Z113" s="31"/>
      <c r="AA113" s="31"/>
      <c r="AB113" s="31"/>
      <c r="AC113" s="31"/>
      <c r="AD113" s="31"/>
      <c r="AE113" s="31"/>
    </row>
    <row r="114" spans="1:65" s="2" customFormat="1" ht="6.9"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5.15" customHeight="1">
      <c r="A115" s="31"/>
      <c r="B115" s="32"/>
      <c r="C115" s="26" t="s">
        <v>23</v>
      </c>
      <c r="D115" s="33"/>
      <c r="E115" s="33"/>
      <c r="F115" s="24" t="str">
        <f>E15</f>
        <v xml:space="preserve"> </v>
      </c>
      <c r="G115" s="33"/>
      <c r="H115" s="33"/>
      <c r="I115" s="26" t="s">
        <v>28</v>
      </c>
      <c r="J115" s="29" t="str">
        <f>E21</f>
        <v xml:space="preserve"> </v>
      </c>
      <c r="K115" s="33"/>
      <c r="L115" s="48"/>
      <c r="S115" s="31"/>
      <c r="T115" s="31"/>
      <c r="U115" s="31"/>
      <c r="V115" s="31"/>
      <c r="W115" s="31"/>
      <c r="X115" s="31"/>
      <c r="Y115" s="31"/>
      <c r="Z115" s="31"/>
      <c r="AA115" s="31"/>
      <c r="AB115" s="31"/>
      <c r="AC115" s="31"/>
      <c r="AD115" s="31"/>
      <c r="AE115" s="31"/>
    </row>
    <row r="116" spans="1:65" s="2" customFormat="1" ht="15.15" customHeight="1">
      <c r="A116" s="31"/>
      <c r="B116" s="32"/>
      <c r="C116" s="26" t="s">
        <v>26</v>
      </c>
      <c r="D116" s="33"/>
      <c r="E116" s="33"/>
      <c r="F116" s="24" t="str">
        <f>IF(E18="","",E18)</f>
        <v>Vyplň údaj</v>
      </c>
      <c r="G116" s="33"/>
      <c r="H116" s="33"/>
      <c r="I116" s="26" t="s">
        <v>30</v>
      </c>
      <c r="J116" s="29" t="str">
        <f>E24</f>
        <v xml:space="preserve"> </v>
      </c>
      <c r="K116" s="33"/>
      <c r="L116" s="48"/>
      <c r="S116" s="31"/>
      <c r="T116" s="31"/>
      <c r="U116" s="31"/>
      <c r="V116" s="31"/>
      <c r="W116" s="31"/>
      <c r="X116" s="31"/>
      <c r="Y116" s="31"/>
      <c r="Z116" s="31"/>
      <c r="AA116" s="31"/>
      <c r="AB116" s="31"/>
      <c r="AC116" s="31"/>
      <c r="AD116" s="31"/>
      <c r="AE116" s="31"/>
    </row>
    <row r="117" spans="1:65" s="2" customFormat="1" ht="10.4" customHeight="1">
      <c r="A117" s="31"/>
      <c r="B117" s="32"/>
      <c r="C117" s="33"/>
      <c r="D117" s="33"/>
      <c r="E117" s="33"/>
      <c r="F117" s="33"/>
      <c r="G117" s="33"/>
      <c r="H117" s="33"/>
      <c r="I117" s="33"/>
      <c r="J117" s="33"/>
      <c r="K117" s="33"/>
      <c r="L117" s="48"/>
      <c r="S117" s="31"/>
      <c r="T117" s="31"/>
      <c r="U117" s="31"/>
      <c r="V117" s="31"/>
      <c r="W117" s="31"/>
      <c r="X117" s="31"/>
      <c r="Y117" s="31"/>
      <c r="Z117" s="31"/>
      <c r="AA117" s="31"/>
      <c r="AB117" s="31"/>
      <c r="AC117" s="31"/>
      <c r="AD117" s="31"/>
      <c r="AE117" s="31"/>
    </row>
    <row r="118" spans="1:65" s="11" customFormat="1" ht="29.25" customHeight="1">
      <c r="A118" s="156"/>
      <c r="B118" s="157"/>
      <c r="C118" s="158" t="s">
        <v>102</v>
      </c>
      <c r="D118" s="159" t="s">
        <v>57</v>
      </c>
      <c r="E118" s="159" t="s">
        <v>53</v>
      </c>
      <c r="F118" s="159" t="s">
        <v>54</v>
      </c>
      <c r="G118" s="159" t="s">
        <v>103</v>
      </c>
      <c r="H118" s="159" t="s">
        <v>104</v>
      </c>
      <c r="I118" s="159" t="s">
        <v>105</v>
      </c>
      <c r="J118" s="159" t="s">
        <v>94</v>
      </c>
      <c r="K118" s="160" t="s">
        <v>106</v>
      </c>
      <c r="L118" s="161"/>
      <c r="M118" s="72" t="s">
        <v>1</v>
      </c>
      <c r="N118" s="73" t="s">
        <v>36</v>
      </c>
      <c r="O118" s="73" t="s">
        <v>107</v>
      </c>
      <c r="P118" s="73" t="s">
        <v>108</v>
      </c>
      <c r="Q118" s="73" t="s">
        <v>109</v>
      </c>
      <c r="R118" s="73" t="s">
        <v>110</v>
      </c>
      <c r="S118" s="73" t="s">
        <v>111</v>
      </c>
      <c r="T118" s="74" t="s">
        <v>112</v>
      </c>
      <c r="U118" s="156"/>
      <c r="V118" s="156"/>
      <c r="W118" s="156"/>
      <c r="X118" s="156"/>
      <c r="Y118" s="156"/>
      <c r="Z118" s="156"/>
      <c r="AA118" s="156"/>
      <c r="AB118" s="156"/>
      <c r="AC118" s="156"/>
      <c r="AD118" s="156"/>
      <c r="AE118" s="156"/>
    </row>
    <row r="119" spans="1:65" s="2" customFormat="1" ht="22.75" customHeight="1">
      <c r="A119" s="31"/>
      <c r="B119" s="32"/>
      <c r="C119" s="79" t="s">
        <v>113</v>
      </c>
      <c r="D119" s="33"/>
      <c r="E119" s="33"/>
      <c r="F119" s="33"/>
      <c r="G119" s="33"/>
      <c r="H119" s="33"/>
      <c r="I119" s="33"/>
      <c r="J119" s="162">
        <f>BK119</f>
        <v>0</v>
      </c>
      <c r="K119" s="33"/>
      <c r="L119" s="36"/>
      <c r="M119" s="75"/>
      <c r="N119" s="163"/>
      <c r="O119" s="76"/>
      <c r="P119" s="164">
        <f>P120+P122</f>
        <v>0</v>
      </c>
      <c r="Q119" s="76"/>
      <c r="R119" s="164">
        <f>R120+R122</f>
        <v>0</v>
      </c>
      <c r="S119" s="76"/>
      <c r="T119" s="165">
        <f>T120+T122</f>
        <v>0</v>
      </c>
      <c r="U119" s="31"/>
      <c r="V119" s="31"/>
      <c r="W119" s="31"/>
      <c r="X119" s="31"/>
      <c r="Y119" s="31"/>
      <c r="Z119" s="31"/>
      <c r="AA119" s="31"/>
      <c r="AB119" s="31"/>
      <c r="AC119" s="31"/>
      <c r="AD119" s="31"/>
      <c r="AE119" s="31"/>
      <c r="AT119" s="14" t="s">
        <v>71</v>
      </c>
      <c r="AU119" s="14" t="s">
        <v>96</v>
      </c>
      <c r="BK119" s="166">
        <f>BK120+BK122</f>
        <v>0</v>
      </c>
    </row>
    <row r="120" spans="1:65" s="12" customFormat="1" ht="26" customHeight="1">
      <c r="B120" s="167"/>
      <c r="C120" s="168"/>
      <c r="D120" s="169" t="s">
        <v>71</v>
      </c>
      <c r="E120" s="170" t="s">
        <v>114</v>
      </c>
      <c r="F120" s="170" t="s">
        <v>115</v>
      </c>
      <c r="G120" s="168"/>
      <c r="H120" s="168"/>
      <c r="I120" s="171"/>
      <c r="J120" s="172">
        <f>BK120</f>
        <v>0</v>
      </c>
      <c r="K120" s="168"/>
      <c r="L120" s="173"/>
      <c r="M120" s="174"/>
      <c r="N120" s="175"/>
      <c r="O120" s="175"/>
      <c r="P120" s="176">
        <f>P121</f>
        <v>0</v>
      </c>
      <c r="Q120" s="175"/>
      <c r="R120" s="176">
        <f>R121</f>
        <v>0</v>
      </c>
      <c r="S120" s="175"/>
      <c r="T120" s="177">
        <f>T121</f>
        <v>0</v>
      </c>
      <c r="AR120" s="178" t="s">
        <v>80</v>
      </c>
      <c r="AT120" s="179" t="s">
        <v>71</v>
      </c>
      <c r="AU120" s="179" t="s">
        <v>72</v>
      </c>
      <c r="AY120" s="178" t="s">
        <v>116</v>
      </c>
      <c r="BK120" s="180">
        <f>BK121</f>
        <v>0</v>
      </c>
    </row>
    <row r="121" spans="1:65" s="12" customFormat="1" ht="22.75" customHeight="1">
      <c r="B121" s="167"/>
      <c r="C121" s="168"/>
      <c r="D121" s="169" t="s">
        <v>71</v>
      </c>
      <c r="E121" s="181" t="s">
        <v>117</v>
      </c>
      <c r="F121" s="181" t="s">
        <v>118</v>
      </c>
      <c r="G121" s="168"/>
      <c r="H121" s="168"/>
      <c r="I121" s="171"/>
      <c r="J121" s="182">
        <f>BK121</f>
        <v>0</v>
      </c>
      <c r="K121" s="168"/>
      <c r="L121" s="173"/>
      <c r="M121" s="174"/>
      <c r="N121" s="175"/>
      <c r="O121" s="175"/>
      <c r="P121" s="176">
        <v>0</v>
      </c>
      <c r="Q121" s="175"/>
      <c r="R121" s="176">
        <v>0</v>
      </c>
      <c r="S121" s="175"/>
      <c r="T121" s="177">
        <v>0</v>
      </c>
      <c r="AR121" s="178" t="s">
        <v>80</v>
      </c>
      <c r="AT121" s="179" t="s">
        <v>71</v>
      </c>
      <c r="AU121" s="179" t="s">
        <v>80</v>
      </c>
      <c r="AY121" s="178" t="s">
        <v>116</v>
      </c>
      <c r="BK121" s="180">
        <v>0</v>
      </c>
    </row>
    <row r="122" spans="1:65" s="12" customFormat="1" ht="26" customHeight="1">
      <c r="B122" s="167"/>
      <c r="C122" s="168"/>
      <c r="D122" s="169" t="s">
        <v>71</v>
      </c>
      <c r="E122" s="170" t="s">
        <v>425</v>
      </c>
      <c r="F122" s="170" t="s">
        <v>426</v>
      </c>
      <c r="G122" s="168"/>
      <c r="H122" s="168"/>
      <c r="I122" s="171"/>
      <c r="J122" s="172">
        <f>BK122</f>
        <v>0</v>
      </c>
      <c r="K122" s="168"/>
      <c r="L122" s="173"/>
      <c r="M122" s="174"/>
      <c r="N122" s="175"/>
      <c r="O122" s="175"/>
      <c r="P122" s="176">
        <f>SUM(P123:P143)</f>
        <v>0</v>
      </c>
      <c r="Q122" s="175"/>
      <c r="R122" s="176">
        <f>SUM(R123:R143)</f>
        <v>0</v>
      </c>
      <c r="S122" s="175"/>
      <c r="T122" s="177">
        <f>SUM(T123:T143)</f>
        <v>0</v>
      </c>
      <c r="AR122" s="178" t="s">
        <v>117</v>
      </c>
      <c r="AT122" s="179" t="s">
        <v>71</v>
      </c>
      <c r="AU122" s="179" t="s">
        <v>72</v>
      </c>
      <c r="AY122" s="178" t="s">
        <v>116</v>
      </c>
      <c r="BK122" s="180">
        <f>SUM(BK123:BK143)</f>
        <v>0</v>
      </c>
    </row>
    <row r="123" spans="1:65" s="2" customFormat="1" ht="33" customHeight="1">
      <c r="A123" s="31"/>
      <c r="B123" s="32"/>
      <c r="C123" s="183" t="s">
        <v>80</v>
      </c>
      <c r="D123" s="183" t="s">
        <v>119</v>
      </c>
      <c r="E123" s="184" t="s">
        <v>556</v>
      </c>
      <c r="F123" s="185" t="s">
        <v>557</v>
      </c>
      <c r="G123" s="186" t="s">
        <v>169</v>
      </c>
      <c r="H123" s="187">
        <v>1</v>
      </c>
      <c r="I123" s="188"/>
      <c r="J123" s="189">
        <f>ROUND(I123*H123,2)</f>
        <v>0</v>
      </c>
      <c r="K123" s="185" t="s">
        <v>123</v>
      </c>
      <c r="L123" s="36"/>
      <c r="M123" s="190" t="s">
        <v>1</v>
      </c>
      <c r="N123" s="191" t="s">
        <v>37</v>
      </c>
      <c r="O123" s="68"/>
      <c r="P123" s="192">
        <f>O123*H123</f>
        <v>0</v>
      </c>
      <c r="Q123" s="192">
        <v>0</v>
      </c>
      <c r="R123" s="192">
        <f>Q123*H123</f>
        <v>0</v>
      </c>
      <c r="S123" s="192">
        <v>0</v>
      </c>
      <c r="T123" s="193">
        <f>S123*H123</f>
        <v>0</v>
      </c>
      <c r="U123" s="31"/>
      <c r="V123" s="31"/>
      <c r="W123" s="31"/>
      <c r="X123" s="31"/>
      <c r="Y123" s="31"/>
      <c r="Z123" s="31"/>
      <c r="AA123" s="31"/>
      <c r="AB123" s="31"/>
      <c r="AC123" s="31"/>
      <c r="AD123" s="31"/>
      <c r="AE123" s="31"/>
      <c r="AR123" s="194" t="s">
        <v>124</v>
      </c>
      <c r="AT123" s="194" t="s">
        <v>119</v>
      </c>
      <c r="AU123" s="194" t="s">
        <v>80</v>
      </c>
      <c r="AY123" s="14" t="s">
        <v>116</v>
      </c>
      <c r="BE123" s="195">
        <f>IF(N123="základní",J123,0)</f>
        <v>0</v>
      </c>
      <c r="BF123" s="195">
        <f>IF(N123="snížená",J123,0)</f>
        <v>0</v>
      </c>
      <c r="BG123" s="195">
        <f>IF(N123="zákl. přenesená",J123,0)</f>
        <v>0</v>
      </c>
      <c r="BH123" s="195">
        <f>IF(N123="sníž. přenesená",J123,0)</f>
        <v>0</v>
      </c>
      <c r="BI123" s="195">
        <f>IF(N123="nulová",J123,0)</f>
        <v>0</v>
      </c>
      <c r="BJ123" s="14" t="s">
        <v>80</v>
      </c>
      <c r="BK123" s="195">
        <f>ROUND(I123*H123,2)</f>
        <v>0</v>
      </c>
      <c r="BL123" s="14" t="s">
        <v>124</v>
      </c>
      <c r="BM123" s="194" t="s">
        <v>558</v>
      </c>
    </row>
    <row r="124" spans="1:65" s="2" customFormat="1" ht="45">
      <c r="A124" s="31"/>
      <c r="B124" s="32"/>
      <c r="C124" s="33"/>
      <c r="D124" s="196" t="s">
        <v>126</v>
      </c>
      <c r="E124" s="33"/>
      <c r="F124" s="197" t="s">
        <v>559</v>
      </c>
      <c r="G124" s="33"/>
      <c r="H124" s="33"/>
      <c r="I124" s="198"/>
      <c r="J124" s="33"/>
      <c r="K124" s="33"/>
      <c r="L124" s="36"/>
      <c r="M124" s="199"/>
      <c r="N124" s="200"/>
      <c r="O124" s="68"/>
      <c r="P124" s="68"/>
      <c r="Q124" s="68"/>
      <c r="R124" s="68"/>
      <c r="S124" s="68"/>
      <c r="T124" s="69"/>
      <c r="U124" s="31"/>
      <c r="V124" s="31"/>
      <c r="W124" s="31"/>
      <c r="X124" s="31"/>
      <c r="Y124" s="31"/>
      <c r="Z124" s="31"/>
      <c r="AA124" s="31"/>
      <c r="AB124" s="31"/>
      <c r="AC124" s="31"/>
      <c r="AD124" s="31"/>
      <c r="AE124" s="31"/>
      <c r="AT124" s="14" t="s">
        <v>126</v>
      </c>
      <c r="AU124" s="14" t="s">
        <v>80</v>
      </c>
    </row>
    <row r="125" spans="1:65" s="2" customFormat="1" ht="21.75" customHeight="1">
      <c r="A125" s="31"/>
      <c r="B125" s="32"/>
      <c r="C125" s="183" t="s">
        <v>82</v>
      </c>
      <c r="D125" s="183" t="s">
        <v>119</v>
      </c>
      <c r="E125" s="184" t="s">
        <v>560</v>
      </c>
      <c r="F125" s="185" t="s">
        <v>561</v>
      </c>
      <c r="G125" s="186" t="s">
        <v>562</v>
      </c>
      <c r="H125" s="220">
        <v>4.0000000000000001E-3</v>
      </c>
      <c r="I125" s="188"/>
      <c r="J125" s="189">
        <f>ROUND(I125*H125,2)</f>
        <v>0</v>
      </c>
      <c r="K125" s="185" t="s">
        <v>123</v>
      </c>
      <c r="L125" s="36"/>
      <c r="M125" s="190" t="s">
        <v>1</v>
      </c>
      <c r="N125" s="191" t="s">
        <v>37</v>
      </c>
      <c r="O125" s="68"/>
      <c r="P125" s="192">
        <f>O125*H125</f>
        <v>0</v>
      </c>
      <c r="Q125" s="192">
        <v>0</v>
      </c>
      <c r="R125" s="192">
        <f>Q125*H125</f>
        <v>0</v>
      </c>
      <c r="S125" s="192">
        <v>0</v>
      </c>
      <c r="T125" s="193">
        <f>S125*H125</f>
        <v>0</v>
      </c>
      <c r="U125" s="31"/>
      <c r="V125" s="31"/>
      <c r="W125" s="31"/>
      <c r="X125" s="31"/>
      <c r="Y125" s="31"/>
      <c r="Z125" s="31"/>
      <c r="AA125" s="31"/>
      <c r="AB125" s="31"/>
      <c r="AC125" s="31"/>
      <c r="AD125" s="31"/>
      <c r="AE125" s="31"/>
      <c r="AR125" s="194" t="s">
        <v>124</v>
      </c>
      <c r="AT125" s="194" t="s">
        <v>119</v>
      </c>
      <c r="AU125" s="194" t="s">
        <v>80</v>
      </c>
      <c r="AY125" s="14" t="s">
        <v>116</v>
      </c>
      <c r="BE125" s="195">
        <f>IF(N125="základní",J125,0)</f>
        <v>0</v>
      </c>
      <c r="BF125" s="195">
        <f>IF(N125="snížená",J125,0)</f>
        <v>0</v>
      </c>
      <c r="BG125" s="195">
        <f>IF(N125="zákl. přenesená",J125,0)</f>
        <v>0</v>
      </c>
      <c r="BH125" s="195">
        <f>IF(N125="sníž. přenesená",J125,0)</f>
        <v>0</v>
      </c>
      <c r="BI125" s="195">
        <f>IF(N125="nulová",J125,0)</f>
        <v>0</v>
      </c>
      <c r="BJ125" s="14" t="s">
        <v>80</v>
      </c>
      <c r="BK125" s="195">
        <f>ROUND(I125*H125,2)</f>
        <v>0</v>
      </c>
      <c r="BL125" s="14" t="s">
        <v>124</v>
      </c>
      <c r="BM125" s="194" t="s">
        <v>563</v>
      </c>
    </row>
    <row r="126" spans="1:65" s="2" customFormat="1">
      <c r="A126" s="31"/>
      <c r="B126" s="32"/>
      <c r="C126" s="33"/>
      <c r="D126" s="196" t="s">
        <v>126</v>
      </c>
      <c r="E126" s="33"/>
      <c r="F126" s="197" t="s">
        <v>561</v>
      </c>
      <c r="G126" s="33"/>
      <c r="H126" s="33"/>
      <c r="I126" s="198"/>
      <c r="J126" s="33"/>
      <c r="K126" s="33"/>
      <c r="L126" s="36"/>
      <c r="M126" s="199"/>
      <c r="N126" s="200"/>
      <c r="O126" s="68"/>
      <c r="P126" s="68"/>
      <c r="Q126" s="68"/>
      <c r="R126" s="68"/>
      <c r="S126" s="68"/>
      <c r="T126" s="69"/>
      <c r="U126" s="31"/>
      <c r="V126" s="31"/>
      <c r="W126" s="31"/>
      <c r="X126" s="31"/>
      <c r="Y126" s="31"/>
      <c r="Z126" s="31"/>
      <c r="AA126" s="31"/>
      <c r="AB126" s="31"/>
      <c r="AC126" s="31"/>
      <c r="AD126" s="31"/>
      <c r="AE126" s="31"/>
      <c r="AT126" s="14" t="s">
        <v>126</v>
      </c>
      <c r="AU126" s="14" t="s">
        <v>80</v>
      </c>
    </row>
    <row r="127" spans="1:65" s="2" customFormat="1" ht="21.75" customHeight="1">
      <c r="A127" s="31"/>
      <c r="B127" s="32"/>
      <c r="C127" s="183" t="s">
        <v>133</v>
      </c>
      <c r="D127" s="183" t="s">
        <v>119</v>
      </c>
      <c r="E127" s="184" t="s">
        <v>564</v>
      </c>
      <c r="F127" s="185" t="s">
        <v>565</v>
      </c>
      <c r="G127" s="186" t="s">
        <v>562</v>
      </c>
      <c r="H127" s="220">
        <v>4.0000000000000001E-3</v>
      </c>
      <c r="I127" s="188"/>
      <c r="J127" s="189">
        <f>ROUND(I127*H127,2)</f>
        <v>0</v>
      </c>
      <c r="K127" s="185" t="s">
        <v>123</v>
      </c>
      <c r="L127" s="36"/>
      <c r="M127" s="190" t="s">
        <v>1</v>
      </c>
      <c r="N127" s="191" t="s">
        <v>37</v>
      </c>
      <c r="O127" s="68"/>
      <c r="P127" s="192">
        <f>O127*H127</f>
        <v>0</v>
      </c>
      <c r="Q127" s="192">
        <v>0</v>
      </c>
      <c r="R127" s="192">
        <f>Q127*H127</f>
        <v>0</v>
      </c>
      <c r="S127" s="192">
        <v>0</v>
      </c>
      <c r="T127" s="193">
        <f>S127*H127</f>
        <v>0</v>
      </c>
      <c r="U127" s="31"/>
      <c r="V127" s="31"/>
      <c r="W127" s="31"/>
      <c r="X127" s="31"/>
      <c r="Y127" s="31"/>
      <c r="Z127" s="31"/>
      <c r="AA127" s="31"/>
      <c r="AB127" s="31"/>
      <c r="AC127" s="31"/>
      <c r="AD127" s="31"/>
      <c r="AE127" s="31"/>
      <c r="AR127" s="194" t="s">
        <v>124</v>
      </c>
      <c r="AT127" s="194" t="s">
        <v>119</v>
      </c>
      <c r="AU127" s="194" t="s">
        <v>80</v>
      </c>
      <c r="AY127" s="14" t="s">
        <v>116</v>
      </c>
      <c r="BE127" s="195">
        <f>IF(N127="základní",J127,0)</f>
        <v>0</v>
      </c>
      <c r="BF127" s="195">
        <f>IF(N127="snížená",J127,0)</f>
        <v>0</v>
      </c>
      <c r="BG127" s="195">
        <f>IF(N127="zákl. přenesená",J127,0)</f>
        <v>0</v>
      </c>
      <c r="BH127" s="195">
        <f>IF(N127="sníž. přenesená",J127,0)</f>
        <v>0</v>
      </c>
      <c r="BI127" s="195">
        <f>IF(N127="nulová",J127,0)</f>
        <v>0</v>
      </c>
      <c r="BJ127" s="14" t="s">
        <v>80</v>
      </c>
      <c r="BK127" s="195">
        <f>ROUND(I127*H127,2)</f>
        <v>0</v>
      </c>
      <c r="BL127" s="14" t="s">
        <v>124</v>
      </c>
      <c r="BM127" s="194" t="s">
        <v>566</v>
      </c>
    </row>
    <row r="128" spans="1:65" s="2" customFormat="1">
      <c r="A128" s="31"/>
      <c r="B128" s="32"/>
      <c r="C128" s="33"/>
      <c r="D128" s="196" t="s">
        <v>126</v>
      </c>
      <c r="E128" s="33"/>
      <c r="F128" s="197" t="s">
        <v>565</v>
      </c>
      <c r="G128" s="33"/>
      <c r="H128" s="33"/>
      <c r="I128" s="198"/>
      <c r="J128" s="33"/>
      <c r="K128" s="33"/>
      <c r="L128" s="36"/>
      <c r="M128" s="199"/>
      <c r="N128" s="200"/>
      <c r="O128" s="68"/>
      <c r="P128" s="68"/>
      <c r="Q128" s="68"/>
      <c r="R128" s="68"/>
      <c r="S128" s="68"/>
      <c r="T128" s="69"/>
      <c r="U128" s="31"/>
      <c r="V128" s="31"/>
      <c r="W128" s="31"/>
      <c r="X128" s="31"/>
      <c r="Y128" s="31"/>
      <c r="Z128" s="31"/>
      <c r="AA128" s="31"/>
      <c r="AB128" s="31"/>
      <c r="AC128" s="31"/>
      <c r="AD128" s="31"/>
      <c r="AE128" s="31"/>
      <c r="AT128" s="14" t="s">
        <v>126</v>
      </c>
      <c r="AU128" s="14" t="s">
        <v>80</v>
      </c>
    </row>
    <row r="129" spans="1:65" s="2" customFormat="1" ht="24.15" customHeight="1">
      <c r="A129" s="31"/>
      <c r="B129" s="32"/>
      <c r="C129" s="183" t="s">
        <v>124</v>
      </c>
      <c r="D129" s="183" t="s">
        <v>119</v>
      </c>
      <c r="E129" s="184" t="s">
        <v>567</v>
      </c>
      <c r="F129" s="185" t="s">
        <v>568</v>
      </c>
      <c r="G129" s="186" t="s">
        <v>562</v>
      </c>
      <c r="H129" s="220">
        <v>4.0000000000000001E-3</v>
      </c>
      <c r="I129" s="188"/>
      <c r="J129" s="189">
        <f>ROUND(I129*H129,2)</f>
        <v>0</v>
      </c>
      <c r="K129" s="185" t="s">
        <v>123</v>
      </c>
      <c r="L129" s="36"/>
      <c r="M129" s="190" t="s">
        <v>1</v>
      </c>
      <c r="N129" s="191" t="s">
        <v>37</v>
      </c>
      <c r="O129" s="68"/>
      <c r="P129" s="192">
        <f>O129*H129</f>
        <v>0</v>
      </c>
      <c r="Q129" s="192">
        <v>0</v>
      </c>
      <c r="R129" s="192">
        <f>Q129*H129</f>
        <v>0</v>
      </c>
      <c r="S129" s="192">
        <v>0</v>
      </c>
      <c r="T129" s="193">
        <f>S129*H129</f>
        <v>0</v>
      </c>
      <c r="U129" s="31"/>
      <c r="V129" s="31"/>
      <c r="W129" s="31"/>
      <c r="X129" s="31"/>
      <c r="Y129" s="31"/>
      <c r="Z129" s="31"/>
      <c r="AA129" s="31"/>
      <c r="AB129" s="31"/>
      <c r="AC129" s="31"/>
      <c r="AD129" s="31"/>
      <c r="AE129" s="31"/>
      <c r="AR129" s="194" t="s">
        <v>124</v>
      </c>
      <c r="AT129" s="194" t="s">
        <v>119</v>
      </c>
      <c r="AU129" s="194" t="s">
        <v>80</v>
      </c>
      <c r="AY129" s="14" t="s">
        <v>116</v>
      </c>
      <c r="BE129" s="195">
        <f>IF(N129="základní",J129,0)</f>
        <v>0</v>
      </c>
      <c r="BF129" s="195">
        <f>IF(N129="snížená",J129,0)</f>
        <v>0</v>
      </c>
      <c r="BG129" s="195">
        <f>IF(N129="zákl. přenesená",J129,0)</f>
        <v>0</v>
      </c>
      <c r="BH129" s="195">
        <f>IF(N129="sníž. přenesená",J129,0)</f>
        <v>0</v>
      </c>
      <c r="BI129" s="195">
        <f>IF(N129="nulová",J129,0)</f>
        <v>0</v>
      </c>
      <c r="BJ129" s="14" t="s">
        <v>80</v>
      </c>
      <c r="BK129" s="195">
        <f>ROUND(I129*H129,2)</f>
        <v>0</v>
      </c>
      <c r="BL129" s="14" t="s">
        <v>124</v>
      </c>
      <c r="BM129" s="194" t="s">
        <v>569</v>
      </c>
    </row>
    <row r="130" spans="1:65" s="2" customFormat="1">
      <c r="A130" s="31"/>
      <c r="B130" s="32"/>
      <c r="C130" s="33"/>
      <c r="D130" s="196" t="s">
        <v>126</v>
      </c>
      <c r="E130" s="33"/>
      <c r="F130" s="197" t="s">
        <v>568</v>
      </c>
      <c r="G130" s="33"/>
      <c r="H130" s="33"/>
      <c r="I130" s="198"/>
      <c r="J130" s="33"/>
      <c r="K130" s="33"/>
      <c r="L130" s="36"/>
      <c r="M130" s="199"/>
      <c r="N130" s="200"/>
      <c r="O130" s="68"/>
      <c r="P130" s="68"/>
      <c r="Q130" s="68"/>
      <c r="R130" s="68"/>
      <c r="S130" s="68"/>
      <c r="T130" s="69"/>
      <c r="U130" s="31"/>
      <c r="V130" s="31"/>
      <c r="W130" s="31"/>
      <c r="X130" s="31"/>
      <c r="Y130" s="31"/>
      <c r="Z130" s="31"/>
      <c r="AA130" s="31"/>
      <c r="AB130" s="31"/>
      <c r="AC130" s="31"/>
      <c r="AD130" s="31"/>
      <c r="AE130" s="31"/>
      <c r="AT130" s="14" t="s">
        <v>126</v>
      </c>
      <c r="AU130" s="14" t="s">
        <v>80</v>
      </c>
    </row>
    <row r="131" spans="1:65" s="2" customFormat="1" ht="33" customHeight="1">
      <c r="A131" s="31"/>
      <c r="B131" s="32"/>
      <c r="C131" s="183" t="s">
        <v>117</v>
      </c>
      <c r="D131" s="183" t="s">
        <v>119</v>
      </c>
      <c r="E131" s="184" t="s">
        <v>570</v>
      </c>
      <c r="F131" s="185" t="s">
        <v>571</v>
      </c>
      <c r="G131" s="186" t="s">
        <v>136</v>
      </c>
      <c r="H131" s="187">
        <v>2.15</v>
      </c>
      <c r="I131" s="188"/>
      <c r="J131" s="189">
        <f>ROUND(I131*H131,2)</f>
        <v>0</v>
      </c>
      <c r="K131" s="185" t="s">
        <v>123</v>
      </c>
      <c r="L131" s="36"/>
      <c r="M131" s="190" t="s">
        <v>1</v>
      </c>
      <c r="N131" s="191" t="s">
        <v>37</v>
      </c>
      <c r="O131" s="68"/>
      <c r="P131" s="192">
        <f>O131*H131</f>
        <v>0</v>
      </c>
      <c r="Q131" s="192">
        <v>0</v>
      </c>
      <c r="R131" s="192">
        <f>Q131*H131</f>
        <v>0</v>
      </c>
      <c r="S131" s="192">
        <v>0</v>
      </c>
      <c r="T131" s="193">
        <f>S131*H131</f>
        <v>0</v>
      </c>
      <c r="U131" s="31"/>
      <c r="V131" s="31"/>
      <c r="W131" s="31"/>
      <c r="X131" s="31"/>
      <c r="Y131" s="31"/>
      <c r="Z131" s="31"/>
      <c r="AA131" s="31"/>
      <c r="AB131" s="31"/>
      <c r="AC131" s="31"/>
      <c r="AD131" s="31"/>
      <c r="AE131" s="31"/>
      <c r="AR131" s="194" t="s">
        <v>124</v>
      </c>
      <c r="AT131" s="194" t="s">
        <v>119</v>
      </c>
      <c r="AU131" s="194" t="s">
        <v>80</v>
      </c>
      <c r="AY131" s="14" t="s">
        <v>116</v>
      </c>
      <c r="BE131" s="195">
        <f>IF(N131="základní",J131,0)</f>
        <v>0</v>
      </c>
      <c r="BF131" s="195">
        <f>IF(N131="snížená",J131,0)</f>
        <v>0</v>
      </c>
      <c r="BG131" s="195">
        <f>IF(N131="zákl. přenesená",J131,0)</f>
        <v>0</v>
      </c>
      <c r="BH131" s="195">
        <f>IF(N131="sníž. přenesená",J131,0)</f>
        <v>0</v>
      </c>
      <c r="BI131" s="195">
        <f>IF(N131="nulová",J131,0)</f>
        <v>0</v>
      </c>
      <c r="BJ131" s="14" t="s">
        <v>80</v>
      </c>
      <c r="BK131" s="195">
        <f>ROUND(I131*H131,2)</f>
        <v>0</v>
      </c>
      <c r="BL131" s="14" t="s">
        <v>124</v>
      </c>
      <c r="BM131" s="194" t="s">
        <v>572</v>
      </c>
    </row>
    <row r="132" spans="1:65" s="2" customFormat="1" ht="63">
      <c r="A132" s="31"/>
      <c r="B132" s="32"/>
      <c r="C132" s="33"/>
      <c r="D132" s="196" t="s">
        <v>126</v>
      </c>
      <c r="E132" s="33"/>
      <c r="F132" s="197" t="s">
        <v>573</v>
      </c>
      <c r="G132" s="33"/>
      <c r="H132" s="33"/>
      <c r="I132" s="198"/>
      <c r="J132" s="33"/>
      <c r="K132" s="33"/>
      <c r="L132" s="36"/>
      <c r="M132" s="199"/>
      <c r="N132" s="200"/>
      <c r="O132" s="68"/>
      <c r="P132" s="68"/>
      <c r="Q132" s="68"/>
      <c r="R132" s="68"/>
      <c r="S132" s="68"/>
      <c r="T132" s="69"/>
      <c r="U132" s="31"/>
      <c r="V132" s="31"/>
      <c r="W132" s="31"/>
      <c r="X132" s="31"/>
      <c r="Y132" s="31"/>
      <c r="Z132" s="31"/>
      <c r="AA132" s="31"/>
      <c r="AB132" s="31"/>
      <c r="AC132" s="31"/>
      <c r="AD132" s="31"/>
      <c r="AE132" s="31"/>
      <c r="AT132" s="14" t="s">
        <v>126</v>
      </c>
      <c r="AU132" s="14" t="s">
        <v>80</v>
      </c>
    </row>
    <row r="133" spans="1:65" s="2" customFormat="1" ht="24.15" customHeight="1">
      <c r="A133" s="31"/>
      <c r="B133" s="32"/>
      <c r="C133" s="183" t="s">
        <v>148</v>
      </c>
      <c r="D133" s="183" t="s">
        <v>119</v>
      </c>
      <c r="E133" s="184" t="s">
        <v>574</v>
      </c>
      <c r="F133" s="185" t="s">
        <v>575</v>
      </c>
      <c r="G133" s="186" t="s">
        <v>562</v>
      </c>
      <c r="H133" s="220">
        <v>1E-3</v>
      </c>
      <c r="I133" s="188"/>
      <c r="J133" s="189">
        <f>ROUND(I133*H133,2)</f>
        <v>0</v>
      </c>
      <c r="K133" s="185" t="s">
        <v>123</v>
      </c>
      <c r="L133" s="36"/>
      <c r="M133" s="190" t="s">
        <v>1</v>
      </c>
      <c r="N133" s="191" t="s">
        <v>37</v>
      </c>
      <c r="O133" s="68"/>
      <c r="P133" s="192">
        <f>O133*H133</f>
        <v>0</v>
      </c>
      <c r="Q133" s="192">
        <v>0</v>
      </c>
      <c r="R133" s="192">
        <f>Q133*H133</f>
        <v>0</v>
      </c>
      <c r="S133" s="192">
        <v>0</v>
      </c>
      <c r="T133" s="193">
        <f>S133*H133</f>
        <v>0</v>
      </c>
      <c r="U133" s="31"/>
      <c r="V133" s="31"/>
      <c r="W133" s="31"/>
      <c r="X133" s="31"/>
      <c r="Y133" s="31"/>
      <c r="Z133" s="31"/>
      <c r="AA133" s="31"/>
      <c r="AB133" s="31"/>
      <c r="AC133" s="31"/>
      <c r="AD133" s="31"/>
      <c r="AE133" s="31"/>
      <c r="AR133" s="194" t="s">
        <v>124</v>
      </c>
      <c r="AT133" s="194" t="s">
        <v>119</v>
      </c>
      <c r="AU133" s="194" t="s">
        <v>80</v>
      </c>
      <c r="AY133" s="14" t="s">
        <v>116</v>
      </c>
      <c r="BE133" s="195">
        <f>IF(N133="základní",J133,0)</f>
        <v>0</v>
      </c>
      <c r="BF133" s="195">
        <f>IF(N133="snížená",J133,0)</f>
        <v>0</v>
      </c>
      <c r="BG133" s="195">
        <f>IF(N133="zákl. přenesená",J133,0)</f>
        <v>0</v>
      </c>
      <c r="BH133" s="195">
        <f>IF(N133="sníž. přenesená",J133,0)</f>
        <v>0</v>
      </c>
      <c r="BI133" s="195">
        <f>IF(N133="nulová",J133,0)</f>
        <v>0</v>
      </c>
      <c r="BJ133" s="14" t="s">
        <v>80</v>
      </c>
      <c r="BK133" s="195">
        <f>ROUND(I133*H133,2)</f>
        <v>0</v>
      </c>
      <c r="BL133" s="14" t="s">
        <v>124</v>
      </c>
      <c r="BM133" s="194" t="s">
        <v>576</v>
      </c>
    </row>
    <row r="134" spans="1:65" s="2" customFormat="1" ht="45">
      <c r="A134" s="31"/>
      <c r="B134" s="32"/>
      <c r="C134" s="33"/>
      <c r="D134" s="196" t="s">
        <v>126</v>
      </c>
      <c r="E134" s="33"/>
      <c r="F134" s="197" t="s">
        <v>577</v>
      </c>
      <c r="G134" s="33"/>
      <c r="H134" s="33"/>
      <c r="I134" s="198"/>
      <c r="J134" s="33"/>
      <c r="K134" s="33"/>
      <c r="L134" s="36"/>
      <c r="M134" s="199"/>
      <c r="N134" s="200"/>
      <c r="O134" s="68"/>
      <c r="P134" s="68"/>
      <c r="Q134" s="68"/>
      <c r="R134" s="68"/>
      <c r="S134" s="68"/>
      <c r="T134" s="69"/>
      <c r="U134" s="31"/>
      <c r="V134" s="31"/>
      <c r="W134" s="31"/>
      <c r="X134" s="31"/>
      <c r="Y134" s="31"/>
      <c r="Z134" s="31"/>
      <c r="AA134" s="31"/>
      <c r="AB134" s="31"/>
      <c r="AC134" s="31"/>
      <c r="AD134" s="31"/>
      <c r="AE134" s="31"/>
      <c r="AT134" s="14" t="s">
        <v>126</v>
      </c>
      <c r="AU134" s="14" t="s">
        <v>80</v>
      </c>
    </row>
    <row r="135" spans="1:65" s="2" customFormat="1" ht="18">
      <c r="A135" s="31"/>
      <c r="B135" s="32"/>
      <c r="C135" s="33"/>
      <c r="D135" s="196" t="s">
        <v>158</v>
      </c>
      <c r="E135" s="33"/>
      <c r="F135" s="201" t="s">
        <v>578</v>
      </c>
      <c r="G135" s="33"/>
      <c r="H135" s="33"/>
      <c r="I135" s="198"/>
      <c r="J135" s="33"/>
      <c r="K135" s="33"/>
      <c r="L135" s="36"/>
      <c r="M135" s="199"/>
      <c r="N135" s="200"/>
      <c r="O135" s="68"/>
      <c r="P135" s="68"/>
      <c r="Q135" s="68"/>
      <c r="R135" s="68"/>
      <c r="S135" s="68"/>
      <c r="T135" s="69"/>
      <c r="U135" s="31"/>
      <c r="V135" s="31"/>
      <c r="W135" s="31"/>
      <c r="X135" s="31"/>
      <c r="Y135" s="31"/>
      <c r="Z135" s="31"/>
      <c r="AA135" s="31"/>
      <c r="AB135" s="31"/>
      <c r="AC135" s="31"/>
      <c r="AD135" s="31"/>
      <c r="AE135" s="31"/>
      <c r="AT135" s="14" t="s">
        <v>158</v>
      </c>
      <c r="AU135" s="14" t="s">
        <v>80</v>
      </c>
    </row>
    <row r="136" spans="1:65" s="2" customFormat="1" ht="66.75" customHeight="1">
      <c r="A136" s="31"/>
      <c r="B136" s="32"/>
      <c r="C136" s="183" t="s">
        <v>153</v>
      </c>
      <c r="D136" s="183" t="s">
        <v>119</v>
      </c>
      <c r="E136" s="184" t="s">
        <v>579</v>
      </c>
      <c r="F136" s="185" t="s">
        <v>580</v>
      </c>
      <c r="G136" s="186" t="s">
        <v>562</v>
      </c>
      <c r="H136" s="220">
        <v>1.2999999999999999E-2</v>
      </c>
      <c r="I136" s="188"/>
      <c r="J136" s="189">
        <f>ROUND(I136*H136,2)</f>
        <v>0</v>
      </c>
      <c r="K136" s="185" t="s">
        <v>123</v>
      </c>
      <c r="L136" s="36"/>
      <c r="M136" s="190" t="s">
        <v>1</v>
      </c>
      <c r="N136" s="191" t="s">
        <v>37</v>
      </c>
      <c r="O136" s="68"/>
      <c r="P136" s="192">
        <f>O136*H136</f>
        <v>0</v>
      </c>
      <c r="Q136" s="192">
        <v>0</v>
      </c>
      <c r="R136" s="192">
        <f>Q136*H136</f>
        <v>0</v>
      </c>
      <c r="S136" s="192">
        <v>0</v>
      </c>
      <c r="T136" s="193">
        <f>S136*H136</f>
        <v>0</v>
      </c>
      <c r="U136" s="31"/>
      <c r="V136" s="31"/>
      <c r="W136" s="31"/>
      <c r="X136" s="31"/>
      <c r="Y136" s="31"/>
      <c r="Z136" s="31"/>
      <c r="AA136" s="31"/>
      <c r="AB136" s="31"/>
      <c r="AC136" s="31"/>
      <c r="AD136" s="31"/>
      <c r="AE136" s="31"/>
      <c r="AR136" s="194" t="s">
        <v>124</v>
      </c>
      <c r="AT136" s="194" t="s">
        <v>119</v>
      </c>
      <c r="AU136" s="194" t="s">
        <v>80</v>
      </c>
      <c r="AY136" s="14" t="s">
        <v>116</v>
      </c>
      <c r="BE136" s="195">
        <f>IF(N136="základní",J136,0)</f>
        <v>0</v>
      </c>
      <c r="BF136" s="195">
        <f>IF(N136="snížená",J136,0)</f>
        <v>0</v>
      </c>
      <c r="BG136" s="195">
        <f>IF(N136="zákl. přenesená",J136,0)</f>
        <v>0</v>
      </c>
      <c r="BH136" s="195">
        <f>IF(N136="sníž. přenesená",J136,0)</f>
        <v>0</v>
      </c>
      <c r="BI136" s="195">
        <f>IF(N136="nulová",J136,0)</f>
        <v>0</v>
      </c>
      <c r="BJ136" s="14" t="s">
        <v>80</v>
      </c>
      <c r="BK136" s="195">
        <f>ROUND(I136*H136,2)</f>
        <v>0</v>
      </c>
      <c r="BL136" s="14" t="s">
        <v>124</v>
      </c>
      <c r="BM136" s="194" t="s">
        <v>581</v>
      </c>
    </row>
    <row r="137" spans="1:65" s="2" customFormat="1" ht="36">
      <c r="A137" s="31"/>
      <c r="B137" s="32"/>
      <c r="C137" s="33"/>
      <c r="D137" s="196" t="s">
        <v>126</v>
      </c>
      <c r="E137" s="33"/>
      <c r="F137" s="197" t="s">
        <v>580</v>
      </c>
      <c r="G137" s="33"/>
      <c r="H137" s="33"/>
      <c r="I137" s="198"/>
      <c r="J137" s="33"/>
      <c r="K137" s="33"/>
      <c r="L137" s="36"/>
      <c r="M137" s="199"/>
      <c r="N137" s="200"/>
      <c r="O137" s="68"/>
      <c r="P137" s="68"/>
      <c r="Q137" s="68"/>
      <c r="R137" s="68"/>
      <c r="S137" s="68"/>
      <c r="T137" s="69"/>
      <c r="U137" s="31"/>
      <c r="V137" s="31"/>
      <c r="W137" s="31"/>
      <c r="X137" s="31"/>
      <c r="Y137" s="31"/>
      <c r="Z137" s="31"/>
      <c r="AA137" s="31"/>
      <c r="AB137" s="31"/>
      <c r="AC137" s="31"/>
      <c r="AD137" s="31"/>
      <c r="AE137" s="31"/>
      <c r="AT137" s="14" t="s">
        <v>126</v>
      </c>
      <c r="AU137" s="14" t="s">
        <v>80</v>
      </c>
    </row>
    <row r="138" spans="1:65" s="2" customFormat="1" ht="18">
      <c r="A138" s="31"/>
      <c r="B138" s="32"/>
      <c r="C138" s="33"/>
      <c r="D138" s="196" t="s">
        <v>158</v>
      </c>
      <c r="E138" s="33"/>
      <c r="F138" s="201" t="s">
        <v>582</v>
      </c>
      <c r="G138" s="33"/>
      <c r="H138" s="33"/>
      <c r="I138" s="198"/>
      <c r="J138" s="33"/>
      <c r="K138" s="33"/>
      <c r="L138" s="36"/>
      <c r="M138" s="199"/>
      <c r="N138" s="200"/>
      <c r="O138" s="68"/>
      <c r="P138" s="68"/>
      <c r="Q138" s="68"/>
      <c r="R138" s="68"/>
      <c r="S138" s="68"/>
      <c r="T138" s="69"/>
      <c r="U138" s="31"/>
      <c r="V138" s="31"/>
      <c r="W138" s="31"/>
      <c r="X138" s="31"/>
      <c r="Y138" s="31"/>
      <c r="Z138" s="31"/>
      <c r="AA138" s="31"/>
      <c r="AB138" s="31"/>
      <c r="AC138" s="31"/>
      <c r="AD138" s="31"/>
      <c r="AE138" s="31"/>
      <c r="AT138" s="14" t="s">
        <v>158</v>
      </c>
      <c r="AU138" s="14" t="s">
        <v>80</v>
      </c>
    </row>
    <row r="139" spans="1:65" s="2" customFormat="1" ht="16.5" customHeight="1">
      <c r="A139" s="31"/>
      <c r="B139" s="32"/>
      <c r="C139" s="183" t="s">
        <v>160</v>
      </c>
      <c r="D139" s="183" t="s">
        <v>119</v>
      </c>
      <c r="E139" s="184" t="s">
        <v>583</v>
      </c>
      <c r="F139" s="185" t="s">
        <v>584</v>
      </c>
      <c r="G139" s="186" t="s">
        <v>562</v>
      </c>
      <c r="H139" s="220">
        <v>5.5E-2</v>
      </c>
      <c r="I139" s="188"/>
      <c r="J139" s="189">
        <f>ROUND(I139*H139,2)</f>
        <v>0</v>
      </c>
      <c r="K139" s="185" t="s">
        <v>123</v>
      </c>
      <c r="L139" s="36"/>
      <c r="M139" s="190" t="s">
        <v>1</v>
      </c>
      <c r="N139" s="191" t="s">
        <v>37</v>
      </c>
      <c r="O139" s="68"/>
      <c r="P139" s="192">
        <f>O139*H139</f>
        <v>0</v>
      </c>
      <c r="Q139" s="192">
        <v>0</v>
      </c>
      <c r="R139" s="192">
        <f>Q139*H139</f>
        <v>0</v>
      </c>
      <c r="S139" s="192">
        <v>0</v>
      </c>
      <c r="T139" s="193">
        <f>S139*H139</f>
        <v>0</v>
      </c>
      <c r="U139" s="31"/>
      <c r="V139" s="31"/>
      <c r="W139" s="31"/>
      <c r="X139" s="31"/>
      <c r="Y139" s="31"/>
      <c r="Z139" s="31"/>
      <c r="AA139" s="31"/>
      <c r="AB139" s="31"/>
      <c r="AC139" s="31"/>
      <c r="AD139" s="31"/>
      <c r="AE139" s="31"/>
      <c r="AR139" s="194" t="s">
        <v>124</v>
      </c>
      <c r="AT139" s="194" t="s">
        <v>119</v>
      </c>
      <c r="AU139" s="194" t="s">
        <v>80</v>
      </c>
      <c r="AY139" s="14" t="s">
        <v>116</v>
      </c>
      <c r="BE139" s="195">
        <f>IF(N139="základní",J139,0)</f>
        <v>0</v>
      </c>
      <c r="BF139" s="195">
        <f>IF(N139="snížená",J139,0)</f>
        <v>0</v>
      </c>
      <c r="BG139" s="195">
        <f>IF(N139="zákl. přenesená",J139,0)</f>
        <v>0</v>
      </c>
      <c r="BH139" s="195">
        <f>IF(N139="sníž. přenesená",J139,0)</f>
        <v>0</v>
      </c>
      <c r="BI139" s="195">
        <f>IF(N139="nulová",J139,0)</f>
        <v>0</v>
      </c>
      <c r="BJ139" s="14" t="s">
        <v>80</v>
      </c>
      <c r="BK139" s="195">
        <f>ROUND(I139*H139,2)</f>
        <v>0</v>
      </c>
      <c r="BL139" s="14" t="s">
        <v>124</v>
      </c>
      <c r="BM139" s="194" t="s">
        <v>585</v>
      </c>
    </row>
    <row r="140" spans="1:65" s="2" customFormat="1">
      <c r="A140" s="31"/>
      <c r="B140" s="32"/>
      <c r="C140" s="33"/>
      <c r="D140" s="196" t="s">
        <v>126</v>
      </c>
      <c r="E140" s="33"/>
      <c r="F140" s="197" t="s">
        <v>584</v>
      </c>
      <c r="G140" s="33"/>
      <c r="H140" s="33"/>
      <c r="I140" s="198"/>
      <c r="J140" s="33"/>
      <c r="K140" s="33"/>
      <c r="L140" s="36"/>
      <c r="M140" s="199"/>
      <c r="N140" s="200"/>
      <c r="O140" s="68"/>
      <c r="P140" s="68"/>
      <c r="Q140" s="68"/>
      <c r="R140" s="68"/>
      <c r="S140" s="68"/>
      <c r="T140" s="69"/>
      <c r="U140" s="31"/>
      <c r="V140" s="31"/>
      <c r="W140" s="31"/>
      <c r="X140" s="31"/>
      <c r="Y140" s="31"/>
      <c r="Z140" s="31"/>
      <c r="AA140" s="31"/>
      <c r="AB140" s="31"/>
      <c r="AC140" s="31"/>
      <c r="AD140" s="31"/>
      <c r="AE140" s="31"/>
      <c r="AT140" s="14" t="s">
        <v>126</v>
      </c>
      <c r="AU140" s="14" t="s">
        <v>80</v>
      </c>
    </row>
    <row r="141" spans="1:65" s="2" customFormat="1" ht="18">
      <c r="A141" s="31"/>
      <c r="B141" s="32"/>
      <c r="C141" s="33"/>
      <c r="D141" s="196" t="s">
        <v>158</v>
      </c>
      <c r="E141" s="33"/>
      <c r="F141" s="201" t="s">
        <v>578</v>
      </c>
      <c r="G141" s="33"/>
      <c r="H141" s="33"/>
      <c r="I141" s="198"/>
      <c r="J141" s="33"/>
      <c r="K141" s="33"/>
      <c r="L141" s="36"/>
      <c r="M141" s="199"/>
      <c r="N141" s="200"/>
      <c r="O141" s="68"/>
      <c r="P141" s="68"/>
      <c r="Q141" s="68"/>
      <c r="R141" s="68"/>
      <c r="S141" s="68"/>
      <c r="T141" s="69"/>
      <c r="U141" s="31"/>
      <c r="V141" s="31"/>
      <c r="W141" s="31"/>
      <c r="X141" s="31"/>
      <c r="Y141" s="31"/>
      <c r="Z141" s="31"/>
      <c r="AA141" s="31"/>
      <c r="AB141" s="31"/>
      <c r="AC141" s="31"/>
      <c r="AD141" s="31"/>
      <c r="AE141" s="31"/>
      <c r="AT141" s="14" t="s">
        <v>158</v>
      </c>
      <c r="AU141" s="14" t="s">
        <v>80</v>
      </c>
    </row>
    <row r="142" spans="1:65" s="2" customFormat="1" ht="24.15" customHeight="1">
      <c r="A142" s="31"/>
      <c r="B142" s="32"/>
      <c r="C142" s="183" t="s">
        <v>166</v>
      </c>
      <c r="D142" s="183" t="s">
        <v>119</v>
      </c>
      <c r="E142" s="184" t="s">
        <v>586</v>
      </c>
      <c r="F142" s="185" t="s">
        <v>587</v>
      </c>
      <c r="G142" s="186" t="s">
        <v>145</v>
      </c>
      <c r="H142" s="187">
        <v>857.32</v>
      </c>
      <c r="I142" s="188"/>
      <c r="J142" s="189">
        <f>ROUND(I142*H142,2)</f>
        <v>0</v>
      </c>
      <c r="K142" s="185" t="s">
        <v>123</v>
      </c>
      <c r="L142" s="36"/>
      <c r="M142" s="190" t="s">
        <v>1</v>
      </c>
      <c r="N142" s="191" t="s">
        <v>37</v>
      </c>
      <c r="O142" s="68"/>
      <c r="P142" s="192">
        <f>O142*H142</f>
        <v>0</v>
      </c>
      <c r="Q142" s="192">
        <v>0</v>
      </c>
      <c r="R142" s="192">
        <f>Q142*H142</f>
        <v>0</v>
      </c>
      <c r="S142" s="192">
        <v>0</v>
      </c>
      <c r="T142" s="193">
        <f>S142*H142</f>
        <v>0</v>
      </c>
      <c r="U142" s="31"/>
      <c r="V142" s="31"/>
      <c r="W142" s="31"/>
      <c r="X142" s="31"/>
      <c r="Y142" s="31"/>
      <c r="Z142" s="31"/>
      <c r="AA142" s="31"/>
      <c r="AB142" s="31"/>
      <c r="AC142" s="31"/>
      <c r="AD142" s="31"/>
      <c r="AE142" s="31"/>
      <c r="AR142" s="194" t="s">
        <v>124</v>
      </c>
      <c r="AT142" s="194" t="s">
        <v>119</v>
      </c>
      <c r="AU142" s="194" t="s">
        <v>80</v>
      </c>
      <c r="AY142" s="14" t="s">
        <v>116</v>
      </c>
      <c r="BE142" s="195">
        <f>IF(N142="základní",J142,0)</f>
        <v>0</v>
      </c>
      <c r="BF142" s="195">
        <f>IF(N142="snížená",J142,0)</f>
        <v>0</v>
      </c>
      <c r="BG142" s="195">
        <f>IF(N142="zákl. přenesená",J142,0)</f>
        <v>0</v>
      </c>
      <c r="BH142" s="195">
        <f>IF(N142="sníž. přenesená",J142,0)</f>
        <v>0</v>
      </c>
      <c r="BI142" s="195">
        <f>IF(N142="nulová",J142,0)</f>
        <v>0</v>
      </c>
      <c r="BJ142" s="14" t="s">
        <v>80</v>
      </c>
      <c r="BK142" s="195">
        <f>ROUND(I142*H142,2)</f>
        <v>0</v>
      </c>
      <c r="BL142" s="14" t="s">
        <v>124</v>
      </c>
      <c r="BM142" s="194" t="s">
        <v>588</v>
      </c>
    </row>
    <row r="143" spans="1:65" s="2" customFormat="1" ht="45">
      <c r="A143" s="31"/>
      <c r="B143" s="32"/>
      <c r="C143" s="33"/>
      <c r="D143" s="196" t="s">
        <v>126</v>
      </c>
      <c r="E143" s="33"/>
      <c r="F143" s="197" t="s">
        <v>589</v>
      </c>
      <c r="G143" s="33"/>
      <c r="H143" s="33"/>
      <c r="I143" s="198"/>
      <c r="J143" s="33"/>
      <c r="K143" s="33"/>
      <c r="L143" s="36"/>
      <c r="M143" s="216"/>
      <c r="N143" s="217"/>
      <c r="O143" s="218"/>
      <c r="P143" s="218"/>
      <c r="Q143" s="218"/>
      <c r="R143" s="218"/>
      <c r="S143" s="218"/>
      <c r="T143" s="219"/>
      <c r="U143" s="31"/>
      <c r="V143" s="31"/>
      <c r="W143" s="31"/>
      <c r="X143" s="31"/>
      <c r="Y143" s="31"/>
      <c r="Z143" s="31"/>
      <c r="AA143" s="31"/>
      <c r="AB143" s="31"/>
      <c r="AC143" s="31"/>
      <c r="AD143" s="31"/>
      <c r="AE143" s="31"/>
      <c r="AT143" s="14" t="s">
        <v>126</v>
      </c>
      <c r="AU143" s="14" t="s">
        <v>80</v>
      </c>
    </row>
    <row r="144" spans="1:65" s="2" customFormat="1" ht="6.9" customHeight="1">
      <c r="A144" s="31"/>
      <c r="B144" s="51"/>
      <c r="C144" s="52"/>
      <c r="D144" s="52"/>
      <c r="E144" s="52"/>
      <c r="F144" s="52"/>
      <c r="G144" s="52"/>
      <c r="H144" s="52"/>
      <c r="I144" s="52"/>
      <c r="J144" s="52"/>
      <c r="K144" s="52"/>
      <c r="L144" s="36"/>
      <c r="M144" s="31"/>
      <c r="O144" s="31"/>
      <c r="P144" s="31"/>
      <c r="Q144" s="31"/>
      <c r="R144" s="31"/>
      <c r="S144" s="31"/>
      <c r="T144" s="31"/>
      <c r="U144" s="31"/>
      <c r="V144" s="31"/>
      <c r="W144" s="31"/>
      <c r="X144" s="31"/>
      <c r="Y144" s="31"/>
      <c r="Z144" s="31"/>
      <c r="AA144" s="31"/>
      <c r="AB144" s="31"/>
      <c r="AC144" s="31"/>
      <c r="AD144" s="31"/>
      <c r="AE144" s="31"/>
    </row>
  </sheetData>
  <sheetProtection algorithmName="SHA-512" hashValue="wjJceWv69rq7VLBQfBeVCJ65NClTXA9c1i8a+D/M65aZ2vAyc9kxR3ZgRc7FVmd0RUmhX9v15q4Lgp3mUu1y/Q==" saltValue="xxoZ7pXZiqU7HVKcUVsaiPZEnUeH9sZrWggUjfgmyBeBrk6ljo5fO7vKOwrBFOhZe4A0vLw2dUD0v4Y6fZmBow==" spinCount="100000" sheet="1" objects="1" scenarios="1" formatColumns="0" formatRows="0" autoFilter="0"/>
  <autoFilter ref="C118:K143"/>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SO 01 - Etapa 3 - práce ST</vt:lpstr>
      <vt:lpstr>SO 02 - Etapa 3 - práce SSZT</vt:lpstr>
      <vt:lpstr>SO 03 - Etapa 3 - VON</vt:lpstr>
      <vt:lpstr>'Rekapitulace stavby'!Názvy_tisku</vt:lpstr>
      <vt:lpstr>'SO 01 - Etapa 3 - práce ST'!Názvy_tisku</vt:lpstr>
      <vt:lpstr>'SO 02 - Etapa 3 - práce SSZT'!Názvy_tisku</vt:lpstr>
      <vt:lpstr>'SO 03 - Etapa 3 - VON'!Názvy_tisku</vt:lpstr>
      <vt:lpstr>'Rekapitulace stavby'!Oblast_tisku</vt:lpstr>
      <vt:lpstr>'SO 01 - Etapa 3 - práce ST'!Oblast_tisku</vt:lpstr>
      <vt:lpstr>'SO 02 - Etapa 3 - práce SSZT'!Oblast_tisku</vt:lpstr>
      <vt:lpstr>'SO 03 - Etapa 3 -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Toman Radim, Ing.</dc:creator>
  <cp:lastModifiedBy>Duda Vlastimil, Ing.</cp:lastModifiedBy>
  <dcterms:created xsi:type="dcterms:W3CDTF">2022-02-01T13:11:20Z</dcterms:created>
  <dcterms:modified xsi:type="dcterms:W3CDTF">2022-02-02T07:40:43Z</dcterms:modified>
</cp:coreProperties>
</file>